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91" firstSheet="5" activeTab="11"/>
  </bookViews>
  <sheets>
    <sheet name="表1.一般公共预算平衡表" sheetId="9" r:id="rId1"/>
    <sheet name="表2.一般公共预算平衡明细" sheetId="23" r:id="rId2"/>
    <sheet name="表3.一般公共预算项目明细表" sheetId="34" r:id="rId3"/>
    <sheet name="表4.政府性基金平衡表" sheetId="15" r:id="rId4"/>
    <sheet name="表5.政府性基金平衡明细表" sheetId="16" r:id="rId5"/>
    <sheet name="表6.政府性基金项目明细表" sheetId="35" r:id="rId6"/>
    <sheet name="表7.社会保险基金平衡表" sheetId="27" r:id="rId7"/>
    <sheet name="表8.社会保险基金收入明细表" sheetId="28" r:id="rId8"/>
    <sheet name="表9.社会保险基金支出明细表" sheetId="29" r:id="rId9"/>
    <sheet name="表10.国有资本经营平衡表" sheetId="32" r:id="rId10"/>
    <sheet name="表11.国有资本经营预算明细表" sheetId="33" r:id="rId11"/>
    <sheet name="表12.债券资金安排明细" sheetId="20" r:id="rId12"/>
  </sheets>
  <externalReferences>
    <externalReference r:id="rId13"/>
    <externalReference r:id="rId14"/>
    <externalReference r:id="rId15"/>
    <externalReference r:id="rId16"/>
    <externalReference r:id="rId17"/>
  </externalReferences>
  <definedNames>
    <definedName name="_xlnm.Print_Area" localSheetId="11">表12.债券资金安排明细!$A$1:$G$29</definedName>
    <definedName name="_xlnm.Print_Titles" localSheetId="0">表1.一般公共预算平衡表!$4:$6</definedName>
    <definedName name="_xlnm.Print_Titles" localSheetId="4">表5.政府性基金平衡明细表!$4:$4</definedName>
    <definedName name="地区名称">[1]封面!$B$2:$B$6</definedName>
    <definedName name="_xlnm.Print_Titles" localSheetId="11">表12.债券资金安排明细!$4:$5</definedName>
    <definedName name="_xlnm._FilterDatabase" localSheetId="1" hidden="1">表2.一般公共预算平衡明细!$A$6:$K$159</definedName>
    <definedName name="_xlnm.Print_Titles" localSheetId="1">表2.一般公共预算平衡明细!$4:$5</definedName>
    <definedName name="地区名称" localSheetId="1">[2]封面!$B$2:$B$6</definedName>
    <definedName name="地区名称" localSheetId="6">[3]封面!$B$2:$B$6</definedName>
    <definedName name="_xlnm.Print_Titles" localSheetId="7">表8.社会保险基金收入明细表!$4:$4</definedName>
    <definedName name="地区名称" localSheetId="7">[3]封面!$B$2:$B$6</definedName>
    <definedName name="_xlnm.Print_Titles" localSheetId="8">表9.社会保险基金支出明细表!$4:$4</definedName>
    <definedName name="地区名称" localSheetId="8">[3]封面!$B$2:$B$6</definedName>
    <definedName name="地区名称" localSheetId="9">[4]封面!$B$2:$B$6</definedName>
    <definedName name="地区名称" localSheetId="10">[4]封面!$B$2:$B$6</definedName>
    <definedName name="地区名称" localSheetId="2">[3]封面!$B$2:$B$6</definedName>
    <definedName name="_xlnm._FilterDatabase" localSheetId="2" hidden="1">表3.一般公共预算项目明细表!$A$5:$IU$5</definedName>
    <definedName name="_xlnm.Print_Titles" localSheetId="2">表3.一般公共预算项目明细表!$4:$5</definedName>
    <definedName name="地区名称" localSheetId="5">[5]封面!$B$2:$B$6</definedName>
    <definedName name="_xlnm._FilterDatabase" localSheetId="5" hidden="1">表6.政府性基金项目明细表!#REF!</definedName>
    <definedName name="_xlnm.Print_Titles" localSheetId="5">表6.政府性基金项目明细表!$4:$5</definedName>
    <definedName name="_xlnm.Print_Area" localSheetId="2">表3.一般公共预算项目明细表!$A$1:$G$61</definedName>
    <definedName name="_xlnm.Print_Area" localSheetId="3">表4.政府性基金平衡表!$A$1:$J$44</definedName>
    <definedName name="_xlnm.Print_Area" localSheetId="6">表7.社会保险基金平衡表!$A$1:$K$37</definedName>
    <definedName name="_xlnm.Print_Area" localSheetId="9">表10.国有资本经营平衡表!$A$1:$J$35</definedName>
  </definedNames>
  <calcPr calcId="144525"/>
</workbook>
</file>

<file path=xl/sharedStrings.xml><?xml version="1.0" encoding="utf-8"?>
<sst xmlns="http://schemas.openxmlformats.org/spreadsheetml/2006/main" count="1241" uniqueCount="774">
  <si>
    <t>表1</t>
  </si>
  <si>
    <t>新丰县2022年一般公共预算预算调整后收支平衡表</t>
  </si>
  <si>
    <t>序号</t>
  </si>
  <si>
    <t>收入</t>
  </si>
  <si>
    <t>支出</t>
  </si>
  <si>
    <t>科目</t>
  </si>
  <si>
    <t>年初预算数</t>
  </si>
  <si>
    <t>调整数</t>
  </si>
  <si>
    <t>调整后预算数</t>
  </si>
  <si>
    <t>备注</t>
  </si>
  <si>
    <t>科目名称</t>
  </si>
  <si>
    <t>一般公共预算收入总合计</t>
  </si>
  <si>
    <t>一般公共预算支出总合计</t>
  </si>
  <si>
    <t>税收收入</t>
  </si>
  <si>
    <t>一般公共服务支出</t>
  </si>
  <si>
    <t>增值税</t>
  </si>
  <si>
    <t>国防支出</t>
  </si>
  <si>
    <t>企业所得税</t>
  </si>
  <si>
    <t>公共安全支出</t>
  </si>
  <si>
    <t>个人所得税</t>
  </si>
  <si>
    <t>教育支出</t>
  </si>
  <si>
    <t>资源税</t>
  </si>
  <si>
    <t>科学技术支出</t>
  </si>
  <si>
    <t>城市维护建设税</t>
  </si>
  <si>
    <t>文化旅游体育与传媒支出</t>
  </si>
  <si>
    <t>房产税</t>
  </si>
  <si>
    <t>社会保障和就业支出</t>
  </si>
  <si>
    <t>印花税</t>
  </si>
  <si>
    <t>卫生健康支出</t>
  </si>
  <si>
    <t>城镇土地使用税</t>
  </si>
  <si>
    <t>节能环保支出</t>
  </si>
  <si>
    <t>土地增值税</t>
  </si>
  <si>
    <t>城乡社区支出</t>
  </si>
  <si>
    <t>车船税</t>
  </si>
  <si>
    <t>农林水支出</t>
  </si>
  <si>
    <t>耕地占用税</t>
  </si>
  <si>
    <t>交通运输支出</t>
  </si>
  <si>
    <t>契税</t>
  </si>
  <si>
    <t>资源勘探工业信息等支出</t>
  </si>
  <si>
    <t>环保税</t>
  </si>
  <si>
    <t>商业服务业等支出</t>
  </si>
  <si>
    <t>自然资源海洋气象等支出</t>
  </si>
  <si>
    <t>非税收入</t>
  </si>
  <si>
    <t>住房保障支出</t>
  </si>
  <si>
    <t>专项收入</t>
  </si>
  <si>
    <t>粮油物资储备支出</t>
  </si>
  <si>
    <t>行政事业性收费收入</t>
  </si>
  <si>
    <t>灾害防治及应急管理支出</t>
  </si>
  <si>
    <t>罚没收入</t>
  </si>
  <si>
    <t>预备费</t>
  </si>
  <si>
    <t>国有资本经营收入</t>
  </si>
  <si>
    <t>其他支出</t>
  </si>
  <si>
    <t>国有资源(资产)有偿使用收入</t>
  </si>
  <si>
    <t>债务付息支出</t>
  </si>
  <si>
    <t>捐赠收入</t>
  </si>
  <si>
    <t>债务发行费用支出</t>
  </si>
  <si>
    <t>政府住房基金收入</t>
  </si>
  <si>
    <t>其他收入</t>
  </si>
  <si>
    <t>一般公共预算本级收入小计</t>
  </si>
  <si>
    <t>转移性收入</t>
  </si>
  <si>
    <t>一般公共预算本级支出小计</t>
  </si>
  <si>
    <t xml:space="preserve">  上级补助收入</t>
  </si>
  <si>
    <t>转移性支出</t>
  </si>
  <si>
    <t>返还性收入</t>
  </si>
  <si>
    <t>上解上级支出</t>
  </si>
  <si>
    <t>一般性转移支付收入</t>
  </si>
  <si>
    <t>调出资金</t>
  </si>
  <si>
    <t>专项转移支付收入</t>
  </si>
  <si>
    <t>年终结余</t>
  </si>
  <si>
    <t xml:space="preserve">  上年结余收入</t>
  </si>
  <si>
    <t>债务还本支出</t>
  </si>
  <si>
    <t xml:space="preserve">  调入资金等</t>
  </si>
  <si>
    <t xml:space="preserve">    政府性基金预算调入</t>
  </si>
  <si>
    <t xml:space="preserve"> 国有资本经营预算调入</t>
  </si>
  <si>
    <t xml:space="preserve">  动用预算稳定调节基金</t>
  </si>
  <si>
    <t xml:space="preserve">  债务转贷收入</t>
  </si>
  <si>
    <t>新增一般债券收入</t>
  </si>
  <si>
    <t>再融资债券收入</t>
  </si>
  <si>
    <t>表2</t>
  </si>
  <si>
    <t>新丰县2022年一般公共预算预算调整后收支平衡明细表</t>
  </si>
  <si>
    <t>一、税收收入</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</si>
  <si>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</si>
  <si>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</si>
  <si>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</si>
  <si>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</si>
  <si>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</si>
  <si>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</si>
  <si>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</si>
  <si>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</si>
  <si>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</si>
  <si>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纪检监察事务</t>
  </si>
  <si>
    <t xml:space="preserve">    商贸事务</t>
  </si>
  <si>
    <t xml:space="preserve">    知识产权事务</t>
  </si>
  <si>
    <t xml:space="preserve">    档案事务</t>
  </si>
  <si>
    <t xml:space="preserve">    民主党派及工商联事务</t>
  </si>
  <si>
    <t xml:space="preserve">    群众团体事务</t>
  </si>
  <si>
    <t>二、非税收入</t>
  </si>
  <si>
    <t xml:space="preserve">    党委办公厅（室）及相关机构事务</t>
  </si>
  <si>
    <t xml:space="preserve">    组织事务</t>
  </si>
  <si>
    <t>教育费附加收入</t>
  </si>
  <si>
    <t xml:space="preserve">    宣传事务</t>
  </si>
  <si>
    <t>地方教育附加收入</t>
  </si>
  <si>
    <t xml:space="preserve">    统战事务</t>
  </si>
  <si>
    <t>文化事业建设费收入</t>
  </si>
  <si>
    <t xml:space="preserve">    其他共产党事务支出</t>
  </si>
  <si>
    <t>残疾人就业保障金收入</t>
  </si>
  <si>
    <t xml:space="preserve">    市场监督管理事务</t>
  </si>
  <si>
    <t>森林植被恢复费</t>
  </si>
  <si>
    <t xml:space="preserve">    其他一般公共服务支出</t>
  </si>
  <si>
    <t>二、国防支出</t>
  </si>
  <si>
    <t xml:space="preserve">    国防动员</t>
  </si>
  <si>
    <t xml:space="preserve">    其他国防支出</t>
  </si>
  <si>
    <t>三、公共安全支出</t>
  </si>
  <si>
    <t xml:space="preserve">    武装警察</t>
  </si>
  <si>
    <t xml:space="preserve">    公安</t>
  </si>
  <si>
    <t xml:space="preserve">    检察</t>
  </si>
  <si>
    <t xml:space="preserve">    法院</t>
  </si>
  <si>
    <t xml:space="preserve">    司法</t>
  </si>
  <si>
    <t>三、转移性收入</t>
  </si>
  <si>
    <t xml:space="preserve">    其他公共安全支出</t>
  </si>
  <si>
    <t>上级补助收入</t>
  </si>
  <si>
    <t>四、教育支出</t>
  </si>
  <si>
    <t xml:space="preserve"> 返还性收入</t>
  </si>
  <si>
    <t xml:space="preserve">    教育管理事务</t>
  </si>
  <si>
    <t>所得税基数返还收入</t>
  </si>
  <si>
    <t xml:space="preserve">    普通教育</t>
  </si>
  <si>
    <t>成品油价格和税费改革转移支付补助收入</t>
  </si>
  <si>
    <t xml:space="preserve">    职业教育</t>
  </si>
  <si>
    <t>增值税税收返还收入</t>
  </si>
  <si>
    <t xml:space="preserve">    成人教育</t>
  </si>
  <si>
    <t>消费税税收返还收入</t>
  </si>
  <si>
    <t xml:space="preserve">    特殊教育</t>
  </si>
  <si>
    <t>财政体制改革基数返还</t>
  </si>
  <si>
    <t xml:space="preserve">    进修及培训</t>
  </si>
  <si>
    <t>增值税“五五分享”税收返还</t>
  </si>
  <si>
    <t xml:space="preserve">    教育费附加安排的支出</t>
  </si>
  <si>
    <t xml:space="preserve"> 一般性转移支付收入</t>
  </si>
  <si>
    <t xml:space="preserve">    其他教育支出</t>
  </si>
  <si>
    <t>体制补助收入</t>
  </si>
  <si>
    <t>五、科学技术支出</t>
  </si>
  <si>
    <t>均衡性转移支付收入</t>
  </si>
  <si>
    <t xml:space="preserve">    科学技术管理事务</t>
  </si>
  <si>
    <t>县级基本财力保障机制奖补资金收入</t>
  </si>
  <si>
    <t xml:space="preserve">    技术研究与开发</t>
  </si>
  <si>
    <t>结算补助收入</t>
  </si>
  <si>
    <t xml:space="preserve">    社会科学</t>
  </si>
  <si>
    <t>资源枯竭型城市转移支付补助收入</t>
  </si>
  <si>
    <t xml:space="preserve">    科学技术普及</t>
  </si>
  <si>
    <t>企业事业单位划转补助收入</t>
  </si>
  <si>
    <t xml:space="preserve">    其他科学技术支出</t>
  </si>
  <si>
    <t>重点生态功能区转移支付收入</t>
  </si>
  <si>
    <t>八、文化旅游体育与传媒支出</t>
  </si>
  <si>
    <t>固定数额补助收入</t>
  </si>
  <si>
    <t xml:space="preserve">    文化和旅游</t>
  </si>
  <si>
    <t>革命老区转移支付收入</t>
  </si>
  <si>
    <t xml:space="preserve">    文物</t>
  </si>
  <si>
    <t>欠发达地区转移支付收入</t>
  </si>
  <si>
    <t xml:space="preserve">    体育</t>
  </si>
  <si>
    <t>一般公共服务共同财政事权转移支付收入</t>
  </si>
  <si>
    <t xml:space="preserve">    新闻出版电影</t>
  </si>
  <si>
    <t>公共安全共同财政事权转移支付收入</t>
  </si>
  <si>
    <t xml:space="preserve">    广播电视</t>
  </si>
  <si>
    <t>教育共同财政事权转移支付收入</t>
  </si>
  <si>
    <t xml:space="preserve">    其他文化体育与传媒支出</t>
  </si>
  <si>
    <t>文化旅游体育与传媒共同财政事权转移支付收入</t>
  </si>
  <si>
    <t>九、社会保障和就业支出</t>
  </si>
  <si>
    <t>社会保障和就业共同财政事权转移支付收入</t>
  </si>
  <si>
    <t xml:space="preserve">    人力资源和社会保障管理事务</t>
  </si>
  <si>
    <t>医疗卫生共同财政事权转移支付收入</t>
  </si>
  <si>
    <t xml:space="preserve">    民政管理事务</t>
  </si>
  <si>
    <t>节能环保共同财政事权转移支付收入</t>
  </si>
  <si>
    <t xml:space="preserve">    行政事业单位离退休</t>
  </si>
  <si>
    <t>农林水共同财政事权转移支付收入</t>
  </si>
  <si>
    <t xml:space="preserve">    企业改革补助</t>
  </si>
  <si>
    <t>交通运输共同财政事权转移支付收入</t>
  </si>
  <si>
    <t xml:space="preserve">    就业补助</t>
  </si>
  <si>
    <t>住房保障共同财政事权转移支付收入</t>
  </si>
  <si>
    <t xml:space="preserve">    抚恤</t>
  </si>
  <si>
    <t>灾害防治及应急管理共同财政事权转移支付收入</t>
  </si>
  <si>
    <t xml:space="preserve">    退役安置</t>
  </si>
  <si>
    <t xml:space="preserve">  增值税留低退税转移支付收入</t>
  </si>
  <si>
    <t xml:space="preserve">    社会福利</t>
  </si>
  <si>
    <t xml:space="preserve">  其他退税减税降费转移支付收入</t>
  </si>
  <si>
    <t xml:space="preserve">    残疾人事业</t>
  </si>
  <si>
    <t xml:space="preserve">  补充县区财力转移支付收入</t>
  </si>
  <si>
    <t xml:space="preserve">    最低生活保障</t>
  </si>
  <si>
    <t>其他一般性转移支付收入</t>
  </si>
  <si>
    <t xml:space="preserve">    临时救助</t>
  </si>
  <si>
    <t xml:space="preserve"> 专项转移支付收入</t>
  </si>
  <si>
    <t xml:space="preserve">    特困人员救助供养</t>
  </si>
  <si>
    <t>一般公共服务</t>
  </si>
  <si>
    <t xml:space="preserve">    其他生活救助</t>
  </si>
  <si>
    <t>国防</t>
  </si>
  <si>
    <t xml:space="preserve">    财政对基本养老保险基金的补助</t>
  </si>
  <si>
    <t>公共安全</t>
  </si>
  <si>
    <t xml:space="preserve">    财政对基本社会保险基金的补助</t>
  </si>
  <si>
    <t>教育</t>
  </si>
  <si>
    <t xml:space="preserve">    退役军人管理事务</t>
  </si>
  <si>
    <t>科学技术</t>
  </si>
  <si>
    <t xml:space="preserve">    其他社会保障和就业支出</t>
  </si>
  <si>
    <t>文化旅游体育与传媒</t>
  </si>
  <si>
    <t>十、卫生健康支出</t>
  </si>
  <si>
    <t>社会保障与就业</t>
  </si>
  <si>
    <t xml:space="preserve">    卫生健康管理事务</t>
  </si>
  <si>
    <t>卫生健康</t>
  </si>
  <si>
    <t xml:space="preserve">    公立医院</t>
  </si>
  <si>
    <t>节能环保</t>
  </si>
  <si>
    <t xml:space="preserve">    基层医疗卫生机构</t>
  </si>
  <si>
    <t>城乡社区</t>
  </si>
  <si>
    <t xml:space="preserve">    公共卫生</t>
  </si>
  <si>
    <t>农林水</t>
  </si>
  <si>
    <t xml:space="preserve">    中医药</t>
  </si>
  <si>
    <t>交通运输</t>
  </si>
  <si>
    <t xml:space="preserve">    计划生育事务</t>
  </si>
  <si>
    <t>资源勘探工业信息等</t>
  </si>
  <si>
    <t xml:space="preserve">    行政事业单位医疗</t>
  </si>
  <si>
    <t>商业服务业</t>
  </si>
  <si>
    <t xml:space="preserve">    财政对基本医疗保险基金的补助</t>
  </si>
  <si>
    <t>自然资源海洋气象</t>
  </si>
  <si>
    <t xml:space="preserve">    医疗救助</t>
  </si>
  <si>
    <t>住房保障</t>
  </si>
  <si>
    <t xml:space="preserve">    优抚对象医疗</t>
  </si>
  <si>
    <t>粮油物资储备</t>
  </si>
  <si>
    <t xml:space="preserve">    医疗保障管理事务</t>
  </si>
  <si>
    <t>灾害防治及应急管理</t>
  </si>
  <si>
    <t xml:space="preserve">    老龄卫生健康事务</t>
  </si>
  <si>
    <t xml:space="preserve">    其他卫生健康支出</t>
  </si>
  <si>
    <t>上年结余收入</t>
  </si>
  <si>
    <t>十一、节能环保支出</t>
  </si>
  <si>
    <t>调入资金等</t>
  </si>
  <si>
    <t xml:space="preserve">    环境保护管理事务</t>
  </si>
  <si>
    <t>政府性基金预算调入</t>
  </si>
  <si>
    <t xml:space="preserve">    环境监测与监察</t>
  </si>
  <si>
    <t>国有资本经营预算调入</t>
  </si>
  <si>
    <t xml:space="preserve">    污染防治</t>
  </si>
  <si>
    <t>动用预算稳定调节基金</t>
  </si>
  <si>
    <t xml:space="preserve">    自然生态保护</t>
  </si>
  <si>
    <t>债务转贷收入</t>
  </si>
  <si>
    <t xml:space="preserve">    天然林保护</t>
  </si>
  <si>
    <t xml:space="preserve">  新增一般债券收入</t>
  </si>
  <si>
    <t xml:space="preserve">    污染减排</t>
  </si>
  <si>
    <t xml:space="preserve">  再融资债券收入</t>
  </si>
  <si>
    <t xml:space="preserve">    其他节能环保支出</t>
  </si>
  <si>
    <t>十二、城乡社区支出</t>
  </si>
  <si>
    <t xml:space="preserve">    城乡社区管理事务</t>
  </si>
  <si>
    <t xml:space="preserve">    城乡社区公共设施</t>
  </si>
  <si>
    <t xml:space="preserve">    城乡社区环境卫生</t>
  </si>
  <si>
    <t xml:space="preserve">    其他城乡社区支出</t>
  </si>
  <si>
    <t>十三、农林水支出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</si>
  <si>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</si>
  <si>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</si>
  <si>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</si>
  <si>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</si>
  <si>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</si>
  <si>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</si>
  <si>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其他农林水支出</t>
  </si>
  <si>
    <t>十四、交通运输支出</t>
  </si>
  <si>
    <t xml:space="preserve">    公路水路运输</t>
  </si>
  <si>
    <t xml:space="preserve">    车辆购置税支出</t>
  </si>
  <si>
    <t xml:space="preserve">    其他交通运输支出</t>
  </si>
  <si>
    <t>十五、资源勘探工业信息等支出</t>
  </si>
  <si>
    <t xml:space="preserve">    工业和信息产业监管</t>
  </si>
  <si>
    <t xml:space="preserve">    支持中小企业发展和管理支出</t>
  </si>
  <si>
    <t>十六、商业服务业等支出</t>
  </si>
  <si>
    <t xml:space="preserve">    商业流通事务</t>
  </si>
  <si>
    <t xml:space="preserve">    涉外发展服务支出</t>
  </si>
  <si>
    <t xml:space="preserve">    其他商业服务业等支出</t>
  </si>
  <si>
    <t>十七、自然资源海洋气象等支出</t>
  </si>
  <si>
    <t xml:space="preserve">    自然资源事务</t>
  </si>
  <si>
    <t xml:space="preserve">    海洋管理事务</t>
  </si>
  <si>
    <t xml:space="preserve">    测绘事务</t>
  </si>
  <si>
    <t xml:space="preserve">    气象事务</t>
  </si>
  <si>
    <t xml:space="preserve">    其他自然资源海洋气象等支出</t>
  </si>
  <si>
    <t>十八、住房保障支出</t>
  </si>
  <si>
    <t xml:space="preserve">    保障性安居工程支出</t>
  </si>
  <si>
    <t xml:space="preserve">    住房改革支出</t>
  </si>
  <si>
    <t xml:space="preserve">    城乡社区住宅</t>
  </si>
  <si>
    <t>十九、粮油物资储备支出</t>
  </si>
  <si>
    <t xml:space="preserve">    粮油物资事务</t>
  </si>
  <si>
    <t xml:space="preserve">    能源储备</t>
  </si>
  <si>
    <t xml:space="preserve">    粮油储备</t>
  </si>
  <si>
    <t xml:space="preserve">    重要商品储备</t>
  </si>
  <si>
    <t>二十、灾害防治及应急管理支出</t>
  </si>
  <si>
    <t xml:space="preserve">    应急管理事务</t>
  </si>
  <si>
    <t xml:space="preserve">    消防救援事务</t>
  </si>
  <si>
    <t xml:space="preserve">    自然灾害防治</t>
  </si>
  <si>
    <t xml:space="preserve">    自然灾害救灾及恢复重建支出</t>
  </si>
  <si>
    <t xml:space="preserve">    其他灾害防治及应急管理支出</t>
  </si>
  <si>
    <t>二十一、预备费</t>
  </si>
  <si>
    <t xml:space="preserve">    其中：欠薪周转金</t>
  </si>
  <si>
    <t>二十二、其他支出</t>
  </si>
  <si>
    <t xml:space="preserve">    年初预留</t>
  </si>
  <si>
    <t xml:space="preserve">    其他支出</t>
  </si>
  <si>
    <t>二十三、债务付息支出</t>
  </si>
  <si>
    <t xml:space="preserve">    地方政府一般债务付息支出</t>
  </si>
  <si>
    <t>二十四、债务发行费用支出</t>
  </si>
  <si>
    <t>二十五、转移性支出</t>
  </si>
  <si>
    <t xml:space="preserve">    上解上级支出</t>
  </si>
  <si>
    <t xml:space="preserve">    年终结余</t>
  </si>
  <si>
    <t>二十六、债务还本支出</t>
  </si>
  <si>
    <t xml:space="preserve">    地方政府一般债务还本支出</t>
  </si>
  <si>
    <t>表3</t>
  </si>
  <si>
    <t>单位:万元</t>
  </si>
  <si>
    <t>预算单位</t>
  </si>
  <si>
    <t>项目名称</t>
  </si>
  <si>
    <t>功能分类</t>
  </si>
  <si>
    <t>调整预算数</t>
  </si>
  <si>
    <t>代码</t>
  </si>
  <si>
    <t>一般公共预算支出合计</t>
  </si>
  <si>
    <t>208</t>
  </si>
  <si>
    <t xml:space="preserve">  社会保障和就业支出</t>
  </si>
  <si>
    <t>20802</t>
  </si>
  <si>
    <t>新丰县民政局</t>
  </si>
  <si>
    <t>新丰县区域性敬老院建设项目设计编制服务费</t>
  </si>
  <si>
    <t>2080299</t>
  </si>
  <si>
    <t xml:space="preserve">      其他民政管理事务支出</t>
  </si>
  <si>
    <t>20807</t>
  </si>
  <si>
    <t>新丰县人力资源和社会保障局</t>
  </si>
  <si>
    <t>人社局以工代训补贴资金</t>
  </si>
  <si>
    <t>2080799</t>
  </si>
  <si>
    <t xml:space="preserve">      其他就业补助支出</t>
  </si>
  <si>
    <t>2022年新丰县“云髻杯”粤菜师傅技能工匠竞赛经费</t>
  </si>
  <si>
    <t>2022年新丰县“云髻杯”南粤家政技能工匠竞赛经费</t>
  </si>
  <si>
    <t>212</t>
  </si>
  <si>
    <t xml:space="preserve">  城乡社区支出</t>
  </si>
  <si>
    <t>21201</t>
  </si>
  <si>
    <t xml:space="preserve"> 中国共产党新丰县委员会组织部</t>
  </si>
  <si>
    <t>2022年丰城街道新增2个社区办公经费</t>
  </si>
  <si>
    <t>2120199</t>
  </si>
  <si>
    <t xml:space="preserve">      其他城乡社区管理事务支出</t>
  </si>
  <si>
    <t>21299</t>
  </si>
  <si>
    <t>新丰县住房和城乡建设管理局</t>
  </si>
  <si>
    <t>县城“一江两岸”亮化工程灯具采购、县政府广场后山公园亮化工程灯具采购、新丰县丰宁路奥园路路灯安装工程</t>
  </si>
  <si>
    <t>2129999</t>
  </si>
  <si>
    <t xml:space="preserve">      其他城乡社区支出</t>
  </si>
  <si>
    <t>市政设施抢修改造、创文巩卫、建筑工地围档、生活污水处理厂改造等项目工程款项资金</t>
  </si>
  <si>
    <t>市政设施抢修改造、创文巩卫补短板等项目工程款项资金</t>
  </si>
  <si>
    <t>城区绿化、景观提升、市政设施等项目工程款项资金</t>
  </si>
  <si>
    <t>2022年春节前零星市政工程款项资金</t>
  </si>
  <si>
    <t>新丰县新邮建筑工程有限公司工程款利息</t>
  </si>
  <si>
    <t>新丰县建筑设计室改革安置相关费用</t>
  </si>
  <si>
    <t>2022年国庆期间新丰县房地产大型促销活动资金</t>
  </si>
  <si>
    <t>县住建管理局雇请卫片执法机械费用</t>
  </si>
  <si>
    <t>《新丰县一中旧址及周边地块三旧改造单位规划》编制经费</t>
  </si>
  <si>
    <t>新丰县回龙镇人民政府</t>
  </si>
  <si>
    <t>回龙镇乡村振兴专项经费</t>
  </si>
  <si>
    <t>新丰县行政服务中心</t>
  </si>
  <si>
    <t>县行政服务中心暨市民活动中心防空地下室易地建设费</t>
  </si>
  <si>
    <t>县行政服务中心暨市民活动中心建设项目（一期）土建完工进度款</t>
  </si>
  <si>
    <t>新丰县丰城街道办事处</t>
  </si>
  <si>
    <t>黄陂村“包区联创”网格化管理经费</t>
  </si>
  <si>
    <t>丰城街道项目经费</t>
  </si>
  <si>
    <t>新丰县梅坑镇人民政府</t>
  </si>
  <si>
    <t>乡村振兴专项经费</t>
  </si>
  <si>
    <t>新丰县工业和信息化局</t>
  </si>
  <si>
    <t>“欢度国庆节，喜迎二十大”大型展销会经费</t>
  </si>
  <si>
    <t>213</t>
  </si>
  <si>
    <t xml:space="preserve">  农林水支出</t>
  </si>
  <si>
    <t>21305</t>
  </si>
  <si>
    <t xml:space="preserve">    巩固脱贫攻坚成果衔接乡村振兴</t>
  </si>
  <si>
    <t>新丰县农业农村局</t>
  </si>
  <si>
    <t>贫困村帮扶资金入股2021年分红资金</t>
  </si>
  <si>
    <t>2130599</t>
  </si>
  <si>
    <t xml:space="preserve">    其他巩固脱贫攻坚成果衔接乡村振兴支出</t>
  </si>
  <si>
    <t>214</t>
  </si>
  <si>
    <t xml:space="preserve">  交通运输支出</t>
  </si>
  <si>
    <t>21401</t>
  </si>
  <si>
    <r>
      <rPr>
        <sz val="10"/>
        <rFont val="宋体"/>
        <charset val="134"/>
      </rPr>
      <t> </t>
    </r>
    <r>
      <rPr>
        <sz val="10.5"/>
        <color rgb="FF2E3133"/>
        <rFont val="宋体"/>
        <charset val="134"/>
      </rPr>
      <t>新丰县交通运输局</t>
    </r>
  </si>
  <si>
    <t>2022年我县本级农村公路养护资金</t>
  </si>
  <si>
    <t>2140106</t>
  </si>
  <si>
    <t xml:space="preserve">      公路养护</t>
  </si>
  <si>
    <t>215</t>
  </si>
  <si>
    <t xml:space="preserve">  资源勘探工业信息等支出</t>
  </si>
  <si>
    <t>21508</t>
  </si>
  <si>
    <t>新丰县产业转移工业园管理委员会</t>
  </si>
  <si>
    <t>天恩诉讼案件代理费</t>
  </si>
  <si>
    <t>2150899</t>
  </si>
  <si>
    <t xml:space="preserve">      其他支持中小企业发展和管理支出</t>
  </si>
  <si>
    <t>220</t>
  </si>
  <si>
    <t xml:space="preserve">  自然资源海洋气象等支出</t>
  </si>
  <si>
    <t>22001</t>
  </si>
  <si>
    <t>新丰县自然资源局</t>
  </si>
  <si>
    <t>新丰县2017年度土地开发补充水田项目建设资金</t>
  </si>
  <si>
    <t>2200106</t>
  </si>
  <si>
    <t xml:space="preserve">      自然资源利用与保护</t>
  </si>
  <si>
    <t>2020年度韶关市新丰县马头镇张田坑村垦造水田建设项目</t>
  </si>
  <si>
    <t>新丰县2022年自然资源统一确权登记项目政府采购资金</t>
  </si>
  <si>
    <t>2200109</t>
  </si>
  <si>
    <t xml:space="preserve">      自然资源调查与确权登记</t>
  </si>
  <si>
    <t>自然资源局行政执法经费</t>
  </si>
  <si>
    <t>2200199</t>
  </si>
  <si>
    <t xml:space="preserve">      其他自然资源事务支出</t>
  </si>
  <si>
    <t>222</t>
  </si>
  <si>
    <t xml:space="preserve">  粮油物资储备支出</t>
  </si>
  <si>
    <t>22201</t>
  </si>
  <si>
    <t>新丰县发展和改革局</t>
  </si>
  <si>
    <t>新丰县粮食风险金</t>
  </si>
  <si>
    <t>2220115</t>
  </si>
  <si>
    <t xml:space="preserve">      粮食风险基金</t>
  </si>
  <si>
    <t>224</t>
  </si>
  <si>
    <t xml:space="preserve">  灾害防治及应急管理支出</t>
  </si>
  <si>
    <t>22401</t>
  </si>
  <si>
    <t>新丰县消防救援大队</t>
  </si>
  <si>
    <t>2022年新丰县防汛抢险救援演练暨镇（街）应急响应综合能力考核活动经费</t>
  </si>
  <si>
    <t>2240199</t>
  </si>
  <si>
    <t xml:space="preserve">      其他应急管理支出</t>
  </si>
  <si>
    <t>22402</t>
  </si>
  <si>
    <t>新丰县消防站及消防训练基地项目前期勘测费用</t>
  </si>
  <si>
    <t>2240299</t>
  </si>
  <si>
    <t xml:space="preserve">      其他消防救援事务支出</t>
  </si>
  <si>
    <t>全县市政消火栓维修和智能化升级改造</t>
  </si>
  <si>
    <t xml:space="preserve">  转移性支出</t>
  </si>
  <si>
    <t xml:space="preserve"> 上解支出</t>
  </si>
  <si>
    <t>专项上解支出</t>
  </si>
  <si>
    <t xml:space="preserve">  专项上解支出</t>
  </si>
  <si>
    <t>表4</t>
  </si>
  <si>
    <t>新丰县2022年政府性基金预算调整后收支平衡表</t>
  </si>
  <si>
    <t>收入总计</t>
  </si>
  <si>
    <t>支出总计</t>
  </si>
  <si>
    <t>一、政府性基金收入</t>
  </si>
  <si>
    <t>一、政府性基金支出</t>
  </si>
  <si>
    <t>国有土地收益基金收入</t>
  </si>
  <si>
    <t>文化体育与传媒支出</t>
  </si>
  <si>
    <t>农业土地开发资金收入</t>
  </si>
  <si>
    <t>国有土地使用权出让收入</t>
  </si>
  <si>
    <t>彩票公益金收入</t>
  </si>
  <si>
    <t>城市基础设施配套费收入</t>
  </si>
  <si>
    <t>污水处理费收入</t>
  </si>
  <si>
    <t>其他政府性基金收入</t>
  </si>
  <si>
    <t>二、转移性支出</t>
  </si>
  <si>
    <t>二、转移性收入</t>
  </si>
  <si>
    <r>
      <rPr>
        <sz val="10"/>
        <rFont val="宋体"/>
        <charset val="134"/>
      </rPr>
      <t>政府性基金转移收入</t>
    </r>
    <r>
      <rPr>
        <sz val="10"/>
        <rFont val="Times New Roman"/>
        <charset val="134"/>
      </rPr>
      <t>(</t>
    </r>
    <r>
      <rPr>
        <sz val="10"/>
        <rFont val="宋体"/>
        <charset val="134"/>
      </rPr>
      <t>上级补助）</t>
    </r>
  </si>
  <si>
    <t>三、债务转贷支出</t>
  </si>
  <si>
    <t>四、债务还本支出</t>
  </si>
  <si>
    <t>调入资金</t>
  </si>
  <si>
    <t>五、债务付息支出</t>
  </si>
  <si>
    <t>六、债务发行费用支出</t>
  </si>
  <si>
    <t>表5</t>
  </si>
  <si>
    <t>新丰县2022年政府性基金预算调整后收支平衡明细表</t>
  </si>
  <si>
    <t>单位：万元</t>
  </si>
  <si>
    <t>（一）国有土地收益基金收入</t>
  </si>
  <si>
    <t>（一）文化旅游体育与传媒支出</t>
  </si>
  <si>
    <t>（二）农业土地开发资金收入</t>
  </si>
  <si>
    <t>国家电影事业发展专项资金安排的支出</t>
  </si>
  <si>
    <t>（三）国有土地使用权出让收入</t>
  </si>
  <si>
    <t>（二）社会保障和就业支出</t>
  </si>
  <si>
    <t>土地出让价款收入</t>
  </si>
  <si>
    <t>大中型水库移民后期扶持基金支出</t>
  </si>
  <si>
    <t>补缴的土地价款</t>
  </si>
  <si>
    <t xml:space="preserve">  小型水库移民扶助基金安排的支出</t>
  </si>
  <si>
    <t>其他土地出让收入</t>
  </si>
  <si>
    <t>（三）城乡社区支出</t>
  </si>
  <si>
    <t>（四）彩票公益金收入</t>
  </si>
  <si>
    <t>国有土地使用权出让收入安排的支出</t>
  </si>
  <si>
    <t>体育彩票公益金收入</t>
  </si>
  <si>
    <t>国有土地收益基金安排的支出</t>
  </si>
  <si>
    <t>（五）城市基础设施配套费收入</t>
  </si>
  <si>
    <t>农业土地开发资金安排的支出</t>
  </si>
  <si>
    <t>（六）污水处理费收入</t>
  </si>
  <si>
    <t>城市基础设施配套费安排的支出</t>
  </si>
  <si>
    <t>（七）其他政府性基金收入</t>
  </si>
  <si>
    <t xml:space="preserve">  污水处理费安排的支出</t>
  </si>
  <si>
    <t>（四）农林水支出</t>
  </si>
  <si>
    <t xml:space="preserve">   大中型水库库区基金安排的支出</t>
  </si>
  <si>
    <t>（一）政府性基金补助收入（上级补助）</t>
  </si>
  <si>
    <t>（五）其他支出</t>
  </si>
  <si>
    <t>（二）上年结余收入</t>
  </si>
  <si>
    <t xml:space="preserve">   其他政府性基金及对应专项债务收入安排的支出</t>
  </si>
  <si>
    <t>（三）调入资金</t>
  </si>
  <si>
    <t xml:space="preserve">  彩票公益金安排的支出</t>
  </si>
  <si>
    <t>（四）债务转贷收入</t>
  </si>
  <si>
    <t>其他地方自行试点项目收益专项债券收入</t>
  </si>
  <si>
    <t>（一）调出资金</t>
  </si>
  <si>
    <t>土地储备专项债券（再融资）转贷收入</t>
  </si>
  <si>
    <t>（二）年终结余</t>
  </si>
  <si>
    <t>专项债券（再融资）转贷收入</t>
  </si>
  <si>
    <t>四、债务付息支出</t>
  </si>
  <si>
    <t>其他其他地方自行试点项目收益专项债券付息支出</t>
  </si>
  <si>
    <t>土地储备专项债券付息支出</t>
  </si>
  <si>
    <t>国有土地使用权出让金债务付息支出</t>
  </si>
  <si>
    <t>五、债务发行费用支出</t>
  </si>
  <si>
    <t>其他其他地方自行试点项目收益专项债券发行费用支出</t>
  </si>
  <si>
    <t>土地储备专项债券发行费用支出</t>
  </si>
  <si>
    <t>国有土地使用权出让金债务发行费用支出</t>
  </si>
  <si>
    <t>六、债务还本支出</t>
  </si>
  <si>
    <t>国有土地使用权出让金债务还本支出</t>
  </si>
  <si>
    <t>表6</t>
  </si>
  <si>
    <t>新丰县2022年政府性基金预算调整项目明细表</t>
  </si>
  <si>
    <t>预算调整数</t>
  </si>
  <si>
    <t>政府性基金支出合计</t>
  </si>
  <si>
    <t>中国共产党新丰县委员会宣传部</t>
  </si>
  <si>
    <t>（新丰中影影业传媒有限公司）奖励2021年度影院放映国产影片达标项目（省级）</t>
  </si>
  <si>
    <t>其他国家电影事业发展专项资金支出</t>
  </si>
  <si>
    <t>新丰县水务局</t>
  </si>
  <si>
    <t>2022年中央移民扶持基金预算项目</t>
  </si>
  <si>
    <t>基础设施建设和经济发展</t>
  </si>
  <si>
    <t>小型水库移民扶助基金安排的支出</t>
  </si>
  <si>
    <t>2022年省级涉农统筹整合转移支付资金（小型水库移民扶助基金）项目</t>
  </si>
  <si>
    <t>其他小型水库移民扶助基金支出</t>
  </si>
  <si>
    <t>21208</t>
  </si>
  <si>
    <t>新丰县万丰花园（安置房）建设项目</t>
  </si>
  <si>
    <t>2120801</t>
  </si>
  <si>
    <t>征地和拆迁补偿支出</t>
  </si>
  <si>
    <t>新丰县财政局</t>
  </si>
  <si>
    <t>征地拆迁项目经费</t>
  </si>
  <si>
    <t>民生实事</t>
  </si>
  <si>
    <t>2120803</t>
  </si>
  <si>
    <t>城市建设支出</t>
  </si>
  <si>
    <t>财政投资建设项目资金</t>
  </si>
  <si>
    <t>新丰县村镇污水和生活垃圾PPP项目A包运营服务费</t>
  </si>
  <si>
    <t>新丰县村镇污水和生活垃圾PPP项目B包及B+包</t>
  </si>
  <si>
    <t>中国共产党新丰县委员会政法委员会</t>
  </si>
  <si>
    <t>综治视联网专项经费</t>
  </si>
  <si>
    <t>新丰县交通运输局</t>
  </si>
  <si>
    <t>2022年新丰县治超非现场执法监测点建设工程</t>
  </si>
  <si>
    <t>新丰县公安局</t>
  </si>
  <si>
    <t>新丰县公共安全视频监控建设“十三五”规划一类点系统建设</t>
  </si>
  <si>
    <t>新丰县流浪乞讨人员救助安置中心项目建设资金</t>
  </si>
  <si>
    <t>新丰县总工会</t>
  </si>
  <si>
    <t>工人文化宫多功能报告厅设施设备经费</t>
  </si>
  <si>
    <t>新丰县机关事务局</t>
  </si>
  <si>
    <t>县政府办公大楼配电工程项目经费</t>
  </si>
  <si>
    <t>新丰县教育局</t>
  </si>
  <si>
    <t>2022年全县中小学、幼儿园教室采光照明改造工作经费</t>
  </si>
  <si>
    <t>2020年度新丰县中小学校更新完善防雷装置服务采购项目资金</t>
  </si>
  <si>
    <t>21213</t>
  </si>
  <si>
    <t>新丰县2022年农村公路日常养护资金</t>
  </si>
  <si>
    <t>2121301</t>
  </si>
  <si>
    <t>城市公共设施</t>
  </si>
  <si>
    <t>县城内道路改造</t>
  </si>
  <si>
    <t>新丰县行政服务中心暨市民活动中心建设项目</t>
  </si>
  <si>
    <t>2022年新丰县综合交通监管平台建设工程</t>
  </si>
  <si>
    <t>2121399</t>
  </si>
  <si>
    <t>其他城市基础设施配套费安排的支出</t>
  </si>
  <si>
    <t>21214</t>
  </si>
  <si>
    <t>污水处理费安排的支出</t>
  </si>
  <si>
    <t>生产运行经费</t>
  </si>
  <si>
    <t>污水处理设施建设和运营</t>
  </si>
  <si>
    <t>大中型水库库区基金安排的支出</t>
  </si>
  <si>
    <t>2022年省级涉农统筹整合转移支付资金（大中型水库库区基金）项目</t>
  </si>
  <si>
    <t>其他大中型水库库区基金支出</t>
  </si>
  <si>
    <t>其他政府性基金及对应专项债务收入安排的支出</t>
  </si>
  <si>
    <t>新丰县政府投资建设项目代建管理局</t>
  </si>
  <si>
    <t>广东省韶关市新丰县丰城大道、一江两岸人居环境连片整治及智慧停车场建设项目</t>
  </si>
  <si>
    <t>2290402</t>
  </si>
  <si>
    <t>其他地方自行试点项目收益专项债券收入安排的支出</t>
  </si>
  <si>
    <t>广东省韶关市新丰县融湾职业技术学校建设</t>
  </si>
  <si>
    <t>广东省韶关市新丰县新丰江新一中至双良河段水生态环境整治工程</t>
  </si>
  <si>
    <t>广东省韶关市新丰县学前教育补短板项目</t>
  </si>
  <si>
    <t>广东省韶关市新丰县农村人居环境整治与农旅结合项目</t>
  </si>
  <si>
    <t>广东省韶关市新丰县南部对接粵港澳大湾区重大平台建设项目</t>
  </si>
  <si>
    <t>新丰县卫生健康局</t>
  </si>
  <si>
    <t>广东省韶关市新丰县医疗救治应急体系和公共卫生设施建设项目</t>
  </si>
  <si>
    <t>广东省韶关市新丰县供水管网改造及清洁水系统处理工程</t>
  </si>
  <si>
    <t>广东省韶关市新丰县水利基础设施综合整治修复工程</t>
  </si>
  <si>
    <t>新丰县林业局</t>
  </si>
  <si>
    <t>广东省韶关市新丰县林业资源保护和碳汇增值项目</t>
  </si>
  <si>
    <t>广东省韶关市新丰县应急物资、粮食和救援装备建设项目</t>
  </si>
  <si>
    <t>新丰县遥田镇人民政府</t>
  </si>
  <si>
    <t>广东省韶关市新丰县遥田河谷岭南特色乡村经济带</t>
  </si>
  <si>
    <t>新丰县文广旅体局</t>
  </si>
  <si>
    <t>广东省韶关市新丰县公共文化补短板项目</t>
  </si>
  <si>
    <t>广东省韶关市新丰县县城老城区地下停车场工程</t>
  </si>
  <si>
    <t>广东省韶关市新丰县南区路网及停车场建设项目</t>
  </si>
  <si>
    <t>广东省韶关市新丰县新丰江流域（新丰县城）水环境综合治理工程</t>
  </si>
  <si>
    <t>22960</t>
  </si>
  <si>
    <t>彩票公益金安排的支出</t>
  </si>
  <si>
    <t>2022年中央专项彩票公益金（医养结合）</t>
  </si>
  <si>
    <t>2296002</t>
  </si>
  <si>
    <t>用于社会福利的彩票公益金支出</t>
  </si>
  <si>
    <t xml:space="preserve"> 新丰县未成年人救助保护中心提升改造及老年人家庭居家适老化改造项目</t>
  </si>
  <si>
    <t>2022年中央专项彩票公益金支持地方社会公益事业发展资金</t>
  </si>
  <si>
    <t>230</t>
  </si>
  <si>
    <t>23008</t>
  </si>
  <si>
    <t>2300802</t>
  </si>
  <si>
    <t>政府性基金预算调出资金</t>
  </si>
  <si>
    <t>地方政府专项债务付息支出</t>
  </si>
  <si>
    <t>2022年县本级债务还本付息</t>
  </si>
  <si>
    <t>其他地方自行试点项目收益专项债券付息支出</t>
  </si>
  <si>
    <t>地方政府专项债务发行费用支出</t>
  </si>
  <si>
    <t>2022年债务发行兑付服务费（含还本付息服务费及发行手续费及发行登记服务费）</t>
  </si>
  <si>
    <t>其他地方自行试点项目收益专项债券发行费用支出</t>
  </si>
  <si>
    <t>表7</t>
  </si>
  <si>
    <t>新丰县2022年社会保险基金预算调整后收支平衡表</t>
  </si>
  <si>
    <t>总收入合计</t>
  </si>
  <si>
    <r>
      <rPr>
        <b/>
        <sz val="10"/>
        <rFont val="宋体"/>
        <charset val="134"/>
      </rPr>
      <t>总支出合计</t>
    </r>
  </si>
  <si>
    <t>一、社会保险基金收入</t>
  </si>
  <si>
    <r>
      <rPr>
        <b/>
        <sz val="10"/>
        <rFont val="宋体"/>
        <charset val="134"/>
      </rPr>
      <t>一、社会保险基金支出</t>
    </r>
  </si>
  <si>
    <t>（一）企业职工基本养老保险基金收入</t>
  </si>
  <si>
    <r>
      <rPr>
        <sz val="10"/>
        <rFont val="宋体"/>
        <charset val="134"/>
      </rPr>
      <t>（一）企业职工基本养老保险基金支出</t>
    </r>
  </si>
  <si>
    <t>（二）失业保险基金收入</t>
  </si>
  <si>
    <r>
      <rPr>
        <sz val="10"/>
        <rFont val="宋体"/>
        <charset val="134"/>
      </rPr>
      <t>（二）失业保险基金支出</t>
    </r>
  </si>
  <si>
    <t>（三）城镇职工基本医疗保险基金收入</t>
  </si>
  <si>
    <r>
      <rPr>
        <sz val="10"/>
        <rFont val="宋体"/>
        <charset val="134"/>
      </rPr>
      <t>（三）城镇职工基本医疗保险基金支出</t>
    </r>
  </si>
  <si>
    <t>（四）工伤保险基金收入</t>
  </si>
  <si>
    <r>
      <rPr>
        <sz val="10"/>
        <rFont val="宋体"/>
        <charset val="134"/>
      </rPr>
      <t>（四）工伤保险基金支出</t>
    </r>
  </si>
  <si>
    <t>（五）生育保险基金收入</t>
  </si>
  <si>
    <r>
      <rPr>
        <sz val="10"/>
        <rFont val="宋体"/>
        <charset val="134"/>
      </rPr>
      <t>（五）生育保险基金支出</t>
    </r>
  </si>
  <si>
    <t>（六）城乡居民基本养老保险基金收入</t>
  </si>
  <si>
    <r>
      <rPr>
        <sz val="10"/>
        <rFont val="宋体"/>
        <charset val="134"/>
      </rPr>
      <t>（六）城乡居民基本养老保险基金支出</t>
    </r>
  </si>
  <si>
    <t>（七）机关事业单位基本养老保险基金收入</t>
  </si>
  <si>
    <r>
      <rPr>
        <sz val="10"/>
        <rFont val="宋体"/>
        <charset val="134"/>
      </rPr>
      <t>（七）机关事业单位基本养老保险基金支出</t>
    </r>
  </si>
  <si>
    <t>（八）城乡居民基本医疗保险基金收入</t>
  </si>
  <si>
    <r>
      <rPr>
        <sz val="10"/>
        <rFont val="宋体"/>
        <charset val="134"/>
      </rPr>
      <t>（八）城乡居民基本医疗保险基金支出</t>
    </r>
  </si>
  <si>
    <t>（九）其他社会保险基金收入（离休医疗费）</t>
  </si>
  <si>
    <r>
      <rPr>
        <sz val="10"/>
        <rFont val="宋体"/>
        <charset val="134"/>
      </rPr>
      <t>（九）其他社会保险基金支出（离休医疗费）</t>
    </r>
  </si>
  <si>
    <t>（十）职业年金收入</t>
  </si>
  <si>
    <r>
      <rPr>
        <b/>
        <sz val="10"/>
        <rFont val="宋体"/>
        <charset val="134"/>
      </rPr>
      <t>二、转移性支出</t>
    </r>
  </si>
  <si>
    <t>（一）上年结余</t>
  </si>
  <si>
    <r>
      <rPr>
        <sz val="10"/>
        <rFont val="宋体"/>
        <charset val="134"/>
      </rPr>
      <t>（一）年终结余</t>
    </r>
  </si>
  <si>
    <t>（二）社会保险基金上级补助收入</t>
  </si>
  <si>
    <r>
      <rPr>
        <sz val="10"/>
        <rFont val="宋体"/>
        <charset val="134"/>
      </rPr>
      <t>（二）社会保险基金上解上级支出</t>
    </r>
  </si>
  <si>
    <t>表8</t>
  </si>
  <si>
    <t>新丰县2022年社会保险基金预算调整后收入明细表</t>
  </si>
  <si>
    <t>其中：保险费收入</t>
  </si>
  <si>
    <t>财政补贴收入</t>
  </si>
  <si>
    <t>利息收入</t>
  </si>
  <si>
    <t>转移收入</t>
  </si>
  <si>
    <t>利息收入（含投资收益）</t>
  </si>
  <si>
    <t>（三）职工基本医疗保险基金收入</t>
  </si>
  <si>
    <t>（五）城乡居民基本养老保险基金收入</t>
  </si>
  <si>
    <t>（六）机关事业单位基本养老保险基金收入</t>
  </si>
  <si>
    <t>（七）城乡居民基本医疗保险基金收入</t>
  </si>
  <si>
    <t>（八）其他社会保险基金收入（离休医疗费）</t>
  </si>
  <si>
    <t>（九）职业年金收入</t>
  </si>
  <si>
    <t xml:space="preserve">   其中：保险费收入</t>
  </si>
  <si>
    <t xml:space="preserve">   利息收入</t>
  </si>
  <si>
    <t xml:space="preserve">   其他收入</t>
  </si>
  <si>
    <t>其中：企业职工基本养老保险基金</t>
  </si>
  <si>
    <t>失业保险基金</t>
  </si>
  <si>
    <t>城镇职工基本医疗保险基金</t>
  </si>
  <si>
    <t>工伤保险基金</t>
  </si>
  <si>
    <t>生育保险基金</t>
  </si>
  <si>
    <t>城乡居民基本养老保险基金</t>
  </si>
  <si>
    <t>机关事业单位基本养老保险基金</t>
  </si>
  <si>
    <t>城乡居民基本医疗保险基金</t>
  </si>
  <si>
    <t>其他社会保险基金（离休医疗费）</t>
  </si>
  <si>
    <t>职业年金</t>
  </si>
  <si>
    <t>表9</t>
  </si>
  <si>
    <t>新丰县2022年社会保险基金预算调整后支出明细表</t>
  </si>
  <si>
    <t>一、社会保险基金支出</t>
  </si>
  <si>
    <t>其中：社会保险待遇支出</t>
  </si>
  <si>
    <t>（一）企业职工基本养老保险基金支出</t>
  </si>
  <si>
    <t>1.养老保险待遇支出</t>
  </si>
  <si>
    <t>其中：基本养老金</t>
  </si>
  <si>
    <t>转移支出</t>
  </si>
  <si>
    <t>丧葬抚恤补助</t>
  </si>
  <si>
    <t>2.其他企业职工基本养老保险基金支出</t>
  </si>
  <si>
    <t>（二）失业保险基金支出</t>
  </si>
  <si>
    <t>1.失业保险待遇支出</t>
  </si>
  <si>
    <t>其中：失业保险金</t>
  </si>
  <si>
    <t>医疗保险费</t>
  </si>
  <si>
    <t>职业培训和职业介绍补贴</t>
  </si>
  <si>
    <t>2.其他失业保险基金支出</t>
  </si>
  <si>
    <t>（三）城镇职工基本医疗保险基金支出</t>
  </si>
  <si>
    <t>1.基本医疗保险待遇支出</t>
  </si>
  <si>
    <t>其中：城镇职工基本医疗保险统筹基金</t>
  </si>
  <si>
    <t>城镇职工基本医疗保险个人账户基金</t>
  </si>
  <si>
    <t>2.其他城镇职工基本医疗保险基金支出</t>
  </si>
  <si>
    <t>（四）工伤保险基金支出</t>
  </si>
  <si>
    <t>1.工伤保险待遇支出</t>
  </si>
  <si>
    <t>2.劳动能力鉴定支出</t>
  </si>
  <si>
    <t>3.工伤预防费用支出</t>
  </si>
  <si>
    <t>4.其他工伤保险基金支出</t>
  </si>
  <si>
    <t>（五）城乡居民基本养老保险基金支出</t>
  </si>
  <si>
    <t>其中：基础养老金支出</t>
  </si>
  <si>
    <t>个人账户养老金支出</t>
  </si>
  <si>
    <t>丧葬抚恤补助支出</t>
  </si>
  <si>
    <t>2.其他城乡居民基本养老保险基金支出</t>
  </si>
  <si>
    <t>（六）机关事业单位基本养老保险基金支出</t>
  </si>
  <si>
    <t>2.其他机关事业单位基本养老保险基金支出</t>
  </si>
  <si>
    <t>（七）城乡居民基本医疗保险基金支出</t>
  </si>
  <si>
    <t>2.大病医疗保险支出</t>
  </si>
  <si>
    <t>3.其他城乡居民基本医疗保险基金支出</t>
  </si>
  <si>
    <t>（八）其他社会保险基金支出（离休医疗费）</t>
  </si>
  <si>
    <t>1.其他社会保险基金支出（离休医疗费）</t>
  </si>
  <si>
    <t>（九）职业年金支出</t>
  </si>
  <si>
    <t xml:space="preserve">   其他职业年金支出</t>
  </si>
  <si>
    <t>（一）年终结余</t>
  </si>
  <si>
    <t>1.企业职工基本养老保险基金</t>
  </si>
  <si>
    <t>2.失业保险基金</t>
  </si>
  <si>
    <t>3.城镇职工基本医疗保险基金</t>
  </si>
  <si>
    <t>4.工伤保险基金</t>
  </si>
  <si>
    <t>5.生育保险基金</t>
  </si>
  <si>
    <t>6.城乡居民基本养老保险基金</t>
  </si>
  <si>
    <t>7.机关事业单位基本养老保险基金</t>
  </si>
  <si>
    <t>8.城乡居民基本医疗保险基金</t>
  </si>
  <si>
    <t>9.其他社会保险基金（离休医疗费）</t>
  </si>
  <si>
    <r>
      <rPr>
        <sz val="10"/>
        <rFont val="Times New Roman"/>
        <charset val="134"/>
      </rPr>
      <t>10.</t>
    </r>
    <r>
      <rPr>
        <sz val="10"/>
        <rFont val="宋体"/>
        <charset val="134"/>
      </rPr>
      <t>职业年金</t>
    </r>
  </si>
  <si>
    <t>（二）社会保险基金上解上级支出</t>
  </si>
  <si>
    <t>表10</t>
  </si>
  <si>
    <t>新丰县2022年县级国有资本经营预算调整后收支平衡表</t>
  </si>
  <si>
    <r>
      <rPr>
        <b/>
        <sz val="10"/>
        <rFont val="宋体"/>
        <charset val="134"/>
      </rPr>
      <t>科</t>
    </r>
    <r>
      <rPr>
        <b/>
        <sz val="10"/>
        <rFont val="Times New Roman"/>
        <charset val="134"/>
      </rPr>
      <t xml:space="preserve">     </t>
    </r>
    <r>
      <rPr>
        <b/>
        <sz val="10"/>
        <rFont val="宋体"/>
        <charset val="134"/>
      </rPr>
      <t>目</t>
    </r>
  </si>
  <si>
    <t>收入合计</t>
  </si>
  <si>
    <t>支出合计</t>
  </si>
  <si>
    <r>
      <rPr>
        <b/>
        <sz val="10"/>
        <rFont val="Times New Roman"/>
        <charset val="134"/>
      </rPr>
      <t xml:space="preserve">  </t>
    </r>
    <r>
      <rPr>
        <b/>
        <sz val="10"/>
        <rFont val="宋体"/>
        <charset val="134"/>
      </rPr>
      <t>一、上年结余</t>
    </r>
  </si>
  <si>
    <r>
      <rPr>
        <b/>
        <sz val="10"/>
        <rFont val="Times New Roman"/>
        <charset val="134"/>
      </rPr>
      <t xml:space="preserve">  </t>
    </r>
    <r>
      <rPr>
        <b/>
        <sz val="10"/>
        <rFont val="宋体"/>
        <charset val="134"/>
      </rPr>
      <t>一、国有资本经营预算支出</t>
    </r>
  </si>
  <si>
    <r>
      <rPr>
        <b/>
        <sz val="10"/>
        <rFont val="Times New Roman"/>
        <charset val="134"/>
      </rPr>
      <t xml:space="preserve">  </t>
    </r>
    <r>
      <rPr>
        <b/>
        <sz val="10"/>
        <rFont val="宋体"/>
        <charset val="134"/>
      </rPr>
      <t>二、国有资本经营预算收入</t>
    </r>
  </si>
  <si>
    <r>
      <rPr>
        <sz val="10"/>
        <rFont val="Times New Roman"/>
        <charset val="134"/>
      </rPr>
      <t xml:space="preserve">  </t>
    </r>
    <r>
      <rPr>
        <sz val="10"/>
        <rFont val="宋体"/>
        <charset val="134"/>
      </rPr>
      <t>（一）解决历史遗留问题及改革成本支出</t>
    </r>
  </si>
  <si>
    <r>
      <rPr>
        <sz val="10"/>
        <rFont val="Times New Roman"/>
        <charset val="134"/>
      </rPr>
      <t xml:space="preserve">  </t>
    </r>
    <r>
      <rPr>
        <sz val="10"/>
        <rFont val="宋体"/>
        <charset val="134"/>
      </rPr>
      <t>（一）利润收入</t>
    </r>
  </si>
  <si>
    <t xml:space="preserve"> （二）调出资金</t>
  </si>
  <si>
    <r>
      <rPr>
        <sz val="10"/>
        <rFont val="Times New Roman"/>
        <charset val="134"/>
      </rPr>
      <t xml:space="preserve">  </t>
    </r>
    <r>
      <rPr>
        <sz val="10"/>
        <rFont val="宋体"/>
        <charset val="134"/>
      </rPr>
      <t>（二）股利、股息收入</t>
    </r>
  </si>
  <si>
    <r>
      <rPr>
        <sz val="10"/>
        <rFont val="Times New Roman"/>
        <charset val="134"/>
      </rPr>
      <t xml:space="preserve">  </t>
    </r>
    <r>
      <rPr>
        <sz val="10"/>
        <rFont val="宋体"/>
        <charset val="134"/>
      </rPr>
      <t>（三）产权转让收入</t>
    </r>
  </si>
  <si>
    <r>
      <rPr>
        <sz val="10"/>
        <rFont val="Times New Roman"/>
        <charset val="134"/>
      </rPr>
      <t xml:space="preserve">  </t>
    </r>
    <r>
      <rPr>
        <sz val="10"/>
        <rFont val="宋体"/>
        <charset val="134"/>
      </rPr>
      <t>（四）清算收入</t>
    </r>
  </si>
  <si>
    <r>
      <rPr>
        <sz val="10"/>
        <rFont val="Times New Roman"/>
        <charset val="134"/>
      </rPr>
      <t xml:space="preserve">  </t>
    </r>
    <r>
      <rPr>
        <sz val="10"/>
        <rFont val="宋体"/>
        <charset val="134"/>
      </rPr>
      <t>（五）其他国有资本收入</t>
    </r>
  </si>
  <si>
    <r>
      <rPr>
        <b/>
        <sz val="10"/>
        <rFont val="Times New Roman"/>
        <charset val="134"/>
      </rPr>
      <t xml:space="preserve">  </t>
    </r>
    <r>
      <rPr>
        <b/>
        <sz val="10"/>
        <rFont val="宋体"/>
        <charset val="134"/>
      </rPr>
      <t>三、转移性收入</t>
    </r>
  </si>
  <si>
    <r>
      <rPr>
        <b/>
        <sz val="10"/>
        <rFont val="Times New Roman"/>
        <charset val="134"/>
      </rPr>
      <t xml:space="preserve">  </t>
    </r>
    <r>
      <rPr>
        <b/>
        <sz val="10"/>
        <rFont val="宋体"/>
        <charset val="134"/>
      </rPr>
      <t>二、本年结余</t>
    </r>
  </si>
  <si>
    <r>
      <rPr>
        <sz val="10"/>
        <rFont val="宋体"/>
        <charset val="134"/>
      </rPr>
      <t>备注：其他企业利润收入按企业上一年度净利润的</t>
    </r>
    <r>
      <rPr>
        <sz val="10"/>
        <rFont val="Times New Roman"/>
        <charset val="134"/>
      </rPr>
      <t>30%</t>
    </r>
    <r>
      <rPr>
        <sz val="10"/>
        <rFont val="宋体"/>
        <charset val="134"/>
      </rPr>
      <t>编制，股利、股息收入和产权转让收入按</t>
    </r>
    <r>
      <rPr>
        <sz val="10"/>
        <rFont val="Times New Roman"/>
        <charset val="134"/>
      </rPr>
      <t>100%</t>
    </r>
    <r>
      <rPr>
        <sz val="10"/>
        <rFont val="宋体"/>
        <charset val="134"/>
      </rPr>
      <t>编制。</t>
    </r>
  </si>
  <si>
    <t>表11</t>
  </si>
  <si>
    <t>新丰县2022年县级国有资本经营预算调整后收支平衡明细表</t>
  </si>
  <si>
    <r>
      <rPr>
        <b/>
        <sz val="10"/>
        <rFont val="宋体"/>
        <charset val="134"/>
      </rPr>
      <t>备注</t>
    </r>
  </si>
  <si>
    <t>一、国有资本经营预算支出</t>
  </si>
  <si>
    <r>
      <rPr>
        <sz val="10"/>
        <rFont val="Times New Roman"/>
        <charset val="134"/>
      </rPr>
      <t xml:space="preserve">   1</t>
    </r>
    <r>
      <rPr>
        <sz val="10"/>
        <rFont val="宋体"/>
        <charset val="134"/>
      </rPr>
      <t>、其他解决历史遗留问题及改革成本支出</t>
    </r>
  </si>
  <si>
    <r>
      <rPr>
        <sz val="10"/>
        <rFont val="Times New Roman"/>
        <charset val="134"/>
      </rPr>
      <t xml:space="preserve"> 1</t>
    </r>
    <r>
      <rPr>
        <sz val="10"/>
        <rFont val="宋体"/>
        <charset val="134"/>
      </rPr>
      <t>、其他企业利润收入</t>
    </r>
  </si>
  <si>
    <r>
      <rPr>
        <sz val="10"/>
        <rFont val="宋体"/>
        <charset val="134"/>
      </rPr>
      <t>企业离休干部医药费补助</t>
    </r>
    <r>
      <rPr>
        <sz val="10"/>
        <rFont val="Times New Roman"/>
        <charset val="134"/>
      </rPr>
      <t xml:space="preserve"> </t>
    </r>
  </si>
  <si>
    <t>新丰县金丰劳务有限公司利润收入</t>
  </si>
  <si>
    <t>国有企业退休人员社会化管理补助支出</t>
  </si>
  <si>
    <t>新丰县职业介绍所</t>
  </si>
  <si>
    <t>其他解决历史遗留问题及改革成本支出</t>
  </si>
  <si>
    <t>新丰县新通农村公路养护有限公司</t>
  </si>
  <si>
    <r>
      <rPr>
        <sz val="10"/>
        <rFont val="Times New Roman"/>
        <charset val="134"/>
      </rPr>
      <t xml:space="preserve">    </t>
    </r>
    <r>
      <rPr>
        <sz val="10"/>
        <rFont val="宋体"/>
        <charset val="134"/>
      </rPr>
      <t>（二）调出资金</t>
    </r>
  </si>
  <si>
    <t>新丰县润新自来水有限公司</t>
  </si>
  <si>
    <t>新丰县商业总公司</t>
  </si>
  <si>
    <t>新丰县产业转移工业园发展有限公司</t>
  </si>
  <si>
    <t>新丰县粮油储备有限公司</t>
  </si>
  <si>
    <t>新丰县丰江投资开发有限责任公司</t>
  </si>
  <si>
    <t>新丰县工交资产经营有限公司</t>
  </si>
  <si>
    <t>新丰县银梅电站</t>
  </si>
  <si>
    <t>新丰荣城建筑材料有限公司</t>
  </si>
  <si>
    <t>新丰县创丰物业服务有限公司</t>
  </si>
  <si>
    <t>新丰县建筑工程质量安全检测中心</t>
  </si>
  <si>
    <t>韶关市粤联民用爆破器材销售有限公司新丰分公司</t>
  </si>
  <si>
    <t>新丰县市政建设开发公司</t>
  </si>
  <si>
    <t>新丰县建筑工程公司</t>
  </si>
  <si>
    <t>新丰县丰业投资有限公司</t>
  </si>
  <si>
    <t>新丰县食品公司</t>
  </si>
  <si>
    <t>新丰县广电网络传媒有限责任公司</t>
  </si>
  <si>
    <t>新丰县金叶发展公司</t>
  </si>
  <si>
    <t>新丰县物资总公司</t>
  </si>
  <si>
    <t>新丰县小水电营运公司</t>
  </si>
  <si>
    <r>
      <rPr>
        <sz val="10"/>
        <rFont val="Times New Roman"/>
        <charset val="134"/>
      </rPr>
      <t xml:space="preserve">  </t>
    </r>
    <r>
      <rPr>
        <sz val="10"/>
        <rFont val="宋体"/>
        <charset val="134"/>
      </rPr>
      <t>（二）产权转让收入</t>
    </r>
  </si>
  <si>
    <r>
      <rPr>
        <sz val="10"/>
        <rFont val="Times New Roman"/>
        <charset val="134"/>
      </rPr>
      <t xml:space="preserve">   1</t>
    </r>
    <r>
      <rPr>
        <sz val="10"/>
        <rFont val="宋体"/>
        <charset val="134"/>
      </rPr>
      <t>、其他企业产权转让收入</t>
    </r>
  </si>
  <si>
    <r>
      <rPr>
        <sz val="10"/>
        <rFont val="Times New Roman"/>
        <charset val="134"/>
      </rPr>
      <t xml:space="preserve">  </t>
    </r>
    <r>
      <rPr>
        <sz val="10"/>
        <rFont val="宋体"/>
        <charset val="134"/>
      </rPr>
      <t>司茅坪电站</t>
    </r>
  </si>
  <si>
    <r>
      <rPr>
        <sz val="10"/>
        <rFont val="Times New Roman"/>
        <charset val="134"/>
      </rPr>
      <t xml:space="preserve">  </t>
    </r>
    <r>
      <rPr>
        <sz val="10"/>
        <rFont val="宋体"/>
        <charset val="134"/>
      </rPr>
      <t>（三）清算收入</t>
    </r>
  </si>
  <si>
    <r>
      <rPr>
        <sz val="10"/>
        <rFont val="Times New Roman"/>
        <charset val="134"/>
      </rPr>
      <t xml:space="preserve">  </t>
    </r>
    <r>
      <rPr>
        <sz val="10"/>
        <rFont val="宋体"/>
        <charset val="134"/>
      </rPr>
      <t>（四）其他国有资本收入</t>
    </r>
  </si>
  <si>
    <r>
      <rPr>
        <b/>
        <sz val="10"/>
        <rFont val="Times New Roman"/>
        <charset val="134"/>
      </rPr>
      <t xml:space="preserve"> </t>
    </r>
    <r>
      <rPr>
        <b/>
        <sz val="10"/>
        <rFont val="宋体"/>
        <charset val="134"/>
      </rPr>
      <t>二、本年结余</t>
    </r>
  </si>
  <si>
    <t>（一）国有资本经营预算转移支付收入</t>
  </si>
  <si>
    <t>表12</t>
  </si>
  <si>
    <t>新丰县2022年政府债券资金安排明细表</t>
  </si>
  <si>
    <t xml:space="preserve"> 项目名称</t>
  </si>
  <si>
    <t>功能科目</t>
  </si>
  <si>
    <t>指标金额</t>
  </si>
  <si>
    <t>科目编码</t>
  </si>
  <si>
    <t>合计</t>
  </si>
  <si>
    <t>一、新增其他地方自行试点项目收益专项债券</t>
  </si>
  <si>
    <t>地方政府专项债券</t>
  </si>
  <si>
    <t>新丰县住房和城乡建设规划管理局</t>
  </si>
  <si>
    <r>
      <rPr>
        <b/>
        <sz val="10"/>
        <color indexed="8"/>
        <rFont val="宋体"/>
        <charset val="134"/>
      </rPr>
      <t>二、再融资债券资金</t>
    </r>
  </si>
  <si>
    <t>1</t>
  </si>
  <si>
    <r>
      <rPr>
        <sz val="10"/>
        <rFont val="Times New Roman"/>
        <charset val="134"/>
      </rPr>
      <t>2022</t>
    </r>
    <r>
      <rPr>
        <sz val="10"/>
        <rFont val="宋体"/>
        <charset val="134"/>
      </rPr>
      <t>年偿还一般债券本金项目</t>
    </r>
  </si>
  <si>
    <r>
      <rPr>
        <sz val="10"/>
        <rFont val="宋体"/>
        <charset val="134"/>
      </rPr>
      <t>地方政府一般债券还本支出</t>
    </r>
  </si>
  <si>
    <t>再融资一般债券</t>
  </si>
  <si>
    <t>2</t>
  </si>
  <si>
    <r>
      <rPr>
        <sz val="10"/>
        <rFont val="Times New Roman"/>
        <charset val="134"/>
      </rPr>
      <t>2022</t>
    </r>
    <r>
      <rPr>
        <sz val="10"/>
        <rFont val="宋体"/>
        <charset val="134"/>
      </rPr>
      <t>年偿还专项债券本金项目</t>
    </r>
  </si>
  <si>
    <t>2310411</t>
  </si>
  <si>
    <t>地方政府其他一般债务还本支出</t>
  </si>
  <si>
    <t>再融资专项债券</t>
  </si>
  <si>
    <t>三、新增一般债券资金</t>
  </si>
  <si>
    <t>广东省韶关市新丰县市政基础设施补短板项目</t>
  </si>
  <si>
    <t>其他城乡社区支出</t>
  </si>
  <si>
    <t>地方政府一般债券</t>
  </si>
  <si>
    <t>广东省韶关市新丰县教育高质量发展项目</t>
  </si>
  <si>
    <t>2050202、2050203、2050204、2050701</t>
  </si>
  <si>
    <t>小学教育、初中教育、高中教育、特殊学校教育</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</si>
</sst>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0_ "/>
    <numFmt numFmtId="178" formatCode="#,##0_ "/>
    <numFmt numFmtId="179" formatCode="0_ "/>
    <numFmt numFmtId="180" formatCode="* #,##0;* \-#,##0;* &quot;-&quot;??;@"/>
    <numFmt numFmtId="181" formatCode="0_ ;[Red]\-0\ "/>
    <numFmt numFmtId="182" formatCode="0.0_ "/>
  </numFmts>
  <fonts count="55">
    <font>
      <sz val="12"/>
      <name val="宋体"/>
      <charset val="134"/>
    </font>
    <font>
      <sz val="10"/>
      <name val="宋体"/>
      <charset val="134"/>
    </font>
    <font>
      <b/>
      <sz val="10"/>
      <color theme="1"/>
      <name val="宋体"/>
      <charset val="134"/>
      <scheme val="minor"/>
    </font>
    <font>
      <b/>
      <sz val="10"/>
      <name val="宋体"/>
      <charset val="134"/>
    </font>
    <font>
      <sz val="18"/>
      <name val="方正小标宋简体"/>
      <charset val="134"/>
    </font>
    <font>
      <b/>
      <sz val="10"/>
      <color indexed="8"/>
      <name val="宋体"/>
      <charset val="134"/>
    </font>
    <font>
      <b/>
      <sz val="10"/>
      <name val="Times New Roman"/>
      <charset val="134"/>
    </font>
    <font>
      <b/>
      <sz val="10"/>
      <color rgb="FF000000"/>
      <name val="宋体"/>
      <charset val="134"/>
    </font>
    <font>
      <b/>
      <sz val="10"/>
      <color theme="1"/>
      <name val="Times New Roman"/>
      <charset val="134"/>
    </font>
    <font>
      <sz val="10"/>
      <color rgb="FF000000"/>
      <name val="宋体"/>
      <charset val="134"/>
    </font>
    <font>
      <sz val="10"/>
      <color indexed="8"/>
      <name val="宋体"/>
      <charset val="134"/>
    </font>
    <font>
      <sz val="10"/>
      <name val="Times New Roman"/>
      <charset val="134"/>
    </font>
    <font>
      <sz val="10"/>
      <name val="方正书宋_GBK"/>
      <charset val="134"/>
    </font>
    <font>
      <sz val="12"/>
      <color theme="1"/>
      <name val="宋体"/>
      <charset val="134"/>
    </font>
    <font>
      <sz val="18"/>
      <color theme="1"/>
      <name val="方正小标宋简体"/>
      <charset val="134"/>
    </font>
    <font>
      <sz val="10"/>
      <color theme="1"/>
      <name val="Times New Roman"/>
      <charset val="134"/>
    </font>
    <font>
      <b/>
      <sz val="10"/>
      <color theme="1"/>
      <name val="宋体"/>
      <charset val="134"/>
    </font>
    <font>
      <sz val="11"/>
      <name val="宋体"/>
      <charset val="134"/>
    </font>
    <font>
      <sz val="16"/>
      <name val="方正小标宋简体"/>
      <charset val="134"/>
    </font>
    <font>
      <sz val="10"/>
      <name val="Times New Roman"/>
      <charset val="0"/>
    </font>
    <font>
      <sz val="10"/>
      <name val="Arial"/>
      <charset val="134"/>
    </font>
    <font>
      <sz val="18"/>
      <color rgb="FF000000"/>
      <name val="方正小标宋简体"/>
      <charset val="134"/>
    </font>
    <font>
      <b/>
      <sz val="8"/>
      <name val="宋体"/>
      <charset val="134"/>
    </font>
    <font>
      <sz val="8"/>
      <name val="宋体"/>
      <charset val="134"/>
    </font>
    <font>
      <sz val="10.5"/>
      <color rgb="FF2E3133"/>
      <name val="宋体"/>
      <charset val="134"/>
    </font>
    <font>
      <b/>
      <sz val="10.5"/>
      <color rgb="FF2E3133"/>
      <name val="宋体"/>
      <charset val="134"/>
    </font>
    <font>
      <sz val="10"/>
      <color theme="1"/>
      <name val="宋体"/>
      <charset val="134"/>
      <scheme val="minor"/>
    </font>
    <font>
      <sz val="10"/>
      <name val="宋体"/>
      <charset val="134"/>
      <scheme val="minor"/>
    </font>
    <font>
      <b/>
      <sz val="10"/>
      <name val="宋体"/>
      <charset val="134"/>
      <scheme val="minor"/>
    </font>
    <font>
      <sz val="10"/>
      <name val="Arial"/>
      <charset val="0"/>
    </font>
    <font>
      <b/>
      <sz val="12"/>
      <color rgb="FF000000"/>
      <name val="宋体"/>
      <charset val="134"/>
    </font>
    <font>
      <b/>
      <sz val="16"/>
      <name val="宋体"/>
      <charset val="134"/>
    </font>
    <font>
      <sz val="9"/>
      <name val="宋体"/>
      <charset val="134"/>
    </font>
    <font>
      <sz val="11"/>
      <name val="Times New Roman"/>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s>
  <fills count="35">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4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34"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15"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0" fillId="0" borderId="0"/>
    <xf numFmtId="0" fontId="35" fillId="5" borderId="0" applyNumberFormat="0" applyBorder="0" applyAlignment="0" applyProtection="0">
      <alignment vertical="center"/>
    </xf>
    <xf numFmtId="0" fontId="37" fillId="6" borderId="0" applyNumberFormat="0" applyBorder="0" applyAlignment="0" applyProtection="0">
      <alignment vertical="center"/>
    </xf>
    <xf numFmtId="43" fontId="34" fillId="0" borderId="0" applyFont="0" applyFill="0" applyBorder="0" applyAlignment="0" applyProtection="0">
      <alignment vertical="center"/>
    </xf>
    <xf numFmtId="0" fontId="38" fillId="7"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8" borderId="16" applyNumberFormat="0" applyFont="0" applyAlignment="0" applyProtection="0">
      <alignment vertical="center"/>
    </xf>
    <xf numFmtId="0" fontId="38" fillId="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38" fillId="10" borderId="0" applyNumberFormat="0" applyBorder="0" applyAlignment="0" applyProtection="0">
      <alignment vertical="center"/>
    </xf>
    <xf numFmtId="0" fontId="41" fillId="0" borderId="18" applyNumberFormat="0" applyFill="0" applyAlignment="0" applyProtection="0">
      <alignment vertical="center"/>
    </xf>
    <xf numFmtId="0" fontId="38" fillId="11" borderId="0" applyNumberFormat="0" applyBorder="0" applyAlignment="0" applyProtection="0">
      <alignment vertical="center"/>
    </xf>
    <xf numFmtId="0" fontId="47" fillId="12" borderId="19" applyNumberFormat="0" applyAlignment="0" applyProtection="0">
      <alignment vertical="center"/>
    </xf>
    <xf numFmtId="0" fontId="48" fillId="12" borderId="15" applyNumberFormat="0" applyAlignment="0" applyProtection="0">
      <alignment vertical="center"/>
    </xf>
    <xf numFmtId="0" fontId="49" fillId="13" borderId="20" applyNumberFormat="0" applyAlignment="0" applyProtection="0">
      <alignment vertical="center"/>
    </xf>
    <xf numFmtId="0" fontId="35" fillId="14" borderId="0" applyNumberFormat="0" applyBorder="0" applyAlignment="0" applyProtection="0">
      <alignment vertical="center"/>
    </xf>
    <xf numFmtId="0" fontId="38" fillId="15" borderId="0" applyNumberFormat="0" applyBorder="0" applyAlignment="0" applyProtection="0">
      <alignment vertical="center"/>
    </xf>
    <xf numFmtId="0" fontId="50" fillId="0" borderId="21" applyNumberFormat="0" applyFill="0" applyAlignment="0" applyProtection="0">
      <alignment vertical="center"/>
    </xf>
    <xf numFmtId="0" fontId="51" fillId="0" borderId="22" applyNumberFormat="0" applyFill="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54" fillId="25" borderId="0" applyNumberFormat="0" applyBorder="0" applyAlignment="0" applyProtection="0">
      <alignment vertical="center"/>
    </xf>
    <xf numFmtId="0" fontId="38"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54" fillId="25" borderId="0" applyNumberFormat="0" applyBorder="0" applyAlignment="0" applyProtection="0">
      <alignment vertical="center"/>
    </xf>
    <xf numFmtId="0" fontId="0" fillId="0" borderId="0"/>
  </cellStyleXfs>
  <cellXfs count="289">
    <xf numFmtId="0" fontId="0" fillId="0" borderId="0" xfId="0"/>
    <xf numFmtId="0" fontId="1"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3" fillId="0" borderId="0" xfId="0" applyNumberFormat="1" applyFont="1" applyFill="1" applyBorder="1" applyAlignment="1">
      <alignment horizontal="right" vertical="center"/>
    </xf>
    <xf numFmtId="0" fontId="1" fillId="0" borderId="0" xfId="0" applyFont="1" applyFill="1" applyAlignment="1">
      <alignment vertical="center"/>
    </xf>
    <xf numFmtId="49" fontId="1" fillId="0" borderId="0" xfId="0" applyNumberFormat="1" applyFont="1" applyFill="1" applyBorder="1" applyAlignment="1">
      <alignment horizontal="right" vertical="center"/>
    </xf>
    <xf numFmtId="0" fontId="1" fillId="0" borderId="0" xfId="0" applyNumberFormat="1" applyFont="1" applyFill="1" applyBorder="1" applyAlignment="1">
      <alignment horizontal="left" vertical="center"/>
    </xf>
    <xf numFmtId="49" fontId="4"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176" fontId="6" fillId="0" borderId="5" xfId="9" applyNumberFormat="1" applyFont="1" applyFill="1" applyBorder="1" applyAlignment="1">
      <alignment horizontal="center" vertical="center"/>
    </xf>
    <xf numFmtId="0" fontId="6" fillId="0" borderId="5" xfId="0" applyNumberFormat="1" applyFont="1" applyFill="1" applyBorder="1" applyAlignment="1">
      <alignment horizontal="right" vertical="center"/>
    </xf>
    <xf numFmtId="0" fontId="7"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5" xfId="0" applyFont="1" applyFill="1" applyBorder="1" applyAlignment="1">
      <alignment horizontal="center" vertical="center"/>
    </xf>
    <xf numFmtId="40" fontId="9" fillId="0" borderId="5" xfId="0" applyNumberFormat="1" applyFont="1" applyFill="1" applyBorder="1" applyAlignment="1">
      <alignment horizontal="left" vertical="center" wrapText="1"/>
    </xf>
    <xf numFmtId="40" fontId="10" fillId="0" borderId="5"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xf>
    <xf numFmtId="176" fontId="11" fillId="0" borderId="5" xfId="9" applyNumberFormat="1" applyFont="1" applyFill="1" applyBorder="1" applyAlignment="1">
      <alignment horizontal="center" vertical="center"/>
    </xf>
    <xf numFmtId="0" fontId="9" fillId="0" borderId="5"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0" fillId="0" borderId="0" xfId="0" applyFont="1"/>
    <xf numFmtId="0" fontId="13" fillId="0" borderId="0" xfId="0" applyFont="1"/>
    <xf numFmtId="0" fontId="0" fillId="0" borderId="0" xfId="0" applyFill="1"/>
    <xf numFmtId="0" fontId="0" fillId="0" borderId="0" xfId="0" applyFont="1" applyFill="1"/>
    <xf numFmtId="0" fontId="13" fillId="0" borderId="0" xfId="0" applyFont="1" applyFill="1"/>
    <xf numFmtId="0" fontId="4" fillId="0" borderId="0" xfId="18" applyFont="1" applyFill="1" applyAlignment="1">
      <alignment horizontal="center" vertical="center"/>
    </xf>
    <xf numFmtId="0" fontId="14" fillId="0" borderId="0" xfId="18" applyFont="1" applyFill="1" applyAlignment="1">
      <alignment horizontal="center" vertical="center"/>
    </xf>
    <xf numFmtId="0" fontId="11" fillId="0" borderId="7" xfId="6" applyFont="1" applyFill="1" applyBorder="1" applyAlignment="1">
      <alignment vertical="center"/>
    </xf>
    <xf numFmtId="0" fontId="15" fillId="0" borderId="7" xfId="6" applyFont="1" applyFill="1" applyBorder="1" applyAlignment="1">
      <alignment horizontal="right" vertical="center"/>
    </xf>
    <xf numFmtId="0" fontId="11" fillId="0" borderId="7" xfId="6" applyFont="1" applyFill="1" applyBorder="1" applyAlignment="1">
      <alignment horizontal="right" vertical="center"/>
    </xf>
    <xf numFmtId="0" fontId="3" fillId="0" borderId="5" xfId="6" applyFont="1" applyFill="1" applyBorder="1" applyAlignment="1">
      <alignment horizontal="center" vertical="center"/>
    </xf>
    <xf numFmtId="0" fontId="16" fillId="0" borderId="5" xfId="52"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5" xfId="6" applyFont="1" applyFill="1" applyBorder="1" applyAlignment="1">
      <alignment horizontal="center" vertical="center"/>
    </xf>
    <xf numFmtId="0" fontId="3" fillId="0" borderId="5" xfId="52" applyFont="1" applyFill="1" applyBorder="1" applyAlignment="1">
      <alignment horizontal="center" vertical="center" wrapText="1"/>
    </xf>
    <xf numFmtId="177" fontId="8" fillId="0" borderId="5" xfId="6" applyNumberFormat="1" applyFont="1" applyFill="1" applyBorder="1" applyAlignment="1">
      <alignment horizontal="right" vertical="center"/>
    </xf>
    <xf numFmtId="177" fontId="6" fillId="0" borderId="5" xfId="6" applyNumberFormat="1" applyFont="1" applyFill="1" applyBorder="1" applyAlignment="1">
      <alignment horizontal="right" vertical="center"/>
    </xf>
    <xf numFmtId="0" fontId="11" fillId="0" borderId="5" xfId="6" applyFont="1" applyFill="1" applyBorder="1" applyAlignment="1">
      <alignment horizontal="center" vertical="center"/>
    </xf>
    <xf numFmtId="0" fontId="6" fillId="0" borderId="5" xfId="6" applyFont="1" applyFill="1" applyBorder="1" applyAlignment="1">
      <alignment horizontal="left" vertical="center"/>
    </xf>
    <xf numFmtId="0" fontId="3" fillId="0" borderId="5" xfId="6" applyFont="1" applyFill="1" applyBorder="1" applyAlignment="1">
      <alignment horizontal="left" vertical="center"/>
    </xf>
    <xf numFmtId="0" fontId="11" fillId="0" borderId="5" xfId="6" applyFont="1" applyFill="1" applyBorder="1" applyAlignment="1">
      <alignment horizontal="left" vertical="center" wrapText="1"/>
    </xf>
    <xf numFmtId="177" fontId="11" fillId="0" borderId="5" xfId="6" applyNumberFormat="1" applyFont="1" applyFill="1" applyBorder="1" applyAlignment="1">
      <alignment horizontal="right" vertical="center"/>
    </xf>
    <xf numFmtId="0" fontId="11" fillId="0" borderId="5" xfId="6" applyFont="1" applyFill="1" applyBorder="1" applyAlignment="1">
      <alignment horizontal="left" vertical="center"/>
    </xf>
    <xf numFmtId="177" fontId="15" fillId="0" borderId="5" xfId="6" applyNumberFormat="1" applyFont="1" applyFill="1" applyBorder="1" applyAlignment="1">
      <alignment horizontal="right" vertical="center"/>
    </xf>
    <xf numFmtId="0" fontId="11" fillId="0" borderId="5" xfId="6" applyFont="1" applyFill="1" applyBorder="1" applyAlignment="1">
      <alignment horizontal="left" vertical="center" wrapText="1" indent="2"/>
    </xf>
    <xf numFmtId="0" fontId="11" fillId="0" borderId="5" xfId="6" applyFont="1" applyFill="1" applyBorder="1" applyAlignment="1">
      <alignment horizontal="left" vertical="center" indent="2"/>
    </xf>
    <xf numFmtId="178" fontId="15" fillId="0" borderId="5" xfId="0" applyNumberFormat="1" applyFont="1" applyFill="1" applyBorder="1" applyAlignment="1">
      <alignment horizontal="right" vertical="center"/>
    </xf>
    <xf numFmtId="178" fontId="11" fillId="0" borderId="5" xfId="0" applyNumberFormat="1" applyFont="1" applyFill="1" applyBorder="1" applyAlignment="1">
      <alignment horizontal="right" vertical="center"/>
    </xf>
    <xf numFmtId="0" fontId="1" fillId="0" borderId="5" xfId="6" applyFont="1" applyFill="1" applyBorder="1" applyAlignment="1">
      <alignment horizontal="left" vertical="center" wrapText="1" indent="4"/>
    </xf>
    <xf numFmtId="0" fontId="1" fillId="0" borderId="5" xfId="0" applyFont="1" applyFill="1" applyBorder="1" applyAlignment="1">
      <alignment horizontal="left" vertical="center" wrapText="1" indent="1"/>
    </xf>
    <xf numFmtId="179" fontId="15" fillId="0" borderId="5" xfId="9" applyNumberFormat="1" applyFont="1" applyFill="1" applyBorder="1" applyAlignment="1">
      <alignment horizontal="right" vertical="center"/>
    </xf>
    <xf numFmtId="0" fontId="0" fillId="0" borderId="8" xfId="0" applyFill="1" applyBorder="1"/>
    <xf numFmtId="0" fontId="0" fillId="0" borderId="4" xfId="0" applyFill="1" applyBorder="1"/>
    <xf numFmtId="0" fontId="0" fillId="0" borderId="9" xfId="0" applyFill="1" applyBorder="1"/>
    <xf numFmtId="0" fontId="0" fillId="0" borderId="1" xfId="0" applyFill="1" applyBorder="1"/>
    <xf numFmtId="0" fontId="0" fillId="0" borderId="3" xfId="0" applyFill="1" applyBorder="1"/>
    <xf numFmtId="0" fontId="0" fillId="0" borderId="5" xfId="0" applyFill="1" applyBorder="1"/>
    <xf numFmtId="43" fontId="15" fillId="0" borderId="5" xfId="9" applyFont="1" applyFill="1" applyBorder="1" applyAlignment="1" applyProtection="1">
      <alignment horizontal="right" vertical="center"/>
    </xf>
    <xf numFmtId="43" fontId="11" fillId="0" borderId="5" xfId="9" applyFont="1" applyFill="1" applyBorder="1" applyAlignment="1" applyProtection="1">
      <alignment horizontal="right" vertical="center"/>
    </xf>
    <xf numFmtId="0" fontId="11" fillId="0" borderId="5" xfId="6" applyFont="1" applyFill="1" applyBorder="1" applyAlignment="1">
      <alignment horizontal="left" vertical="center" wrapText="1" indent="4"/>
    </xf>
    <xf numFmtId="0" fontId="11" fillId="0" borderId="2" xfId="6" applyFont="1" applyFill="1" applyBorder="1" applyAlignment="1">
      <alignment horizontal="center" vertical="center"/>
    </xf>
    <xf numFmtId="0" fontId="0" fillId="0" borderId="10" xfId="0" applyFill="1" applyBorder="1"/>
    <xf numFmtId="178" fontId="6" fillId="0" borderId="5" xfId="6" applyNumberFormat="1" applyFont="1" applyFill="1" applyBorder="1" applyAlignment="1">
      <alignment horizontal="right" vertical="center"/>
    </xf>
    <xf numFmtId="0" fontId="1" fillId="0" borderId="5" xfId="6" applyFont="1" applyFill="1" applyBorder="1" applyAlignment="1">
      <alignment horizontal="left" vertical="center"/>
    </xf>
    <xf numFmtId="0" fontId="1" fillId="0" borderId="0" xfId="6" applyFont="1" applyFill="1" applyBorder="1" applyAlignment="1">
      <alignment horizontal="left" vertical="center"/>
    </xf>
    <xf numFmtId="0" fontId="15" fillId="0" borderId="0" xfId="6" applyFont="1" applyFill="1" applyBorder="1" applyAlignment="1">
      <alignment horizontal="left" vertical="center"/>
    </xf>
    <xf numFmtId="0" fontId="11" fillId="0" borderId="0" xfId="6" applyFont="1" applyFill="1" applyBorder="1" applyAlignment="1">
      <alignment horizontal="left" vertical="center"/>
    </xf>
    <xf numFmtId="0" fontId="1" fillId="0" borderId="7" xfId="6" applyFont="1" applyFill="1" applyBorder="1" applyAlignment="1">
      <alignment horizontal="right" vertical="center"/>
    </xf>
    <xf numFmtId="0" fontId="0" fillId="0" borderId="11" xfId="0" applyFill="1" applyBorder="1"/>
    <xf numFmtId="0" fontId="0" fillId="0" borderId="12" xfId="0" applyFill="1" applyBorder="1"/>
    <xf numFmtId="0" fontId="11" fillId="0" borderId="5" xfId="6" applyFont="1" applyFill="1" applyBorder="1" applyAlignment="1">
      <alignment vertical="center"/>
    </xf>
    <xf numFmtId="0" fontId="1" fillId="0" borderId="0" xfId="0" applyFont="1"/>
    <xf numFmtId="0" fontId="0" fillId="0" borderId="5" xfId="0" applyBorder="1"/>
    <xf numFmtId="0" fontId="11" fillId="0" borderId="0" xfId="6" applyFont="1" applyFill="1" applyBorder="1" applyAlignment="1">
      <alignment horizontal="left" vertical="center" wrapText="1"/>
    </xf>
    <xf numFmtId="0" fontId="17" fillId="0" borderId="0" xfId="52" applyFont="1" applyFill="1" applyBorder="1">
      <alignment vertical="center"/>
    </xf>
    <xf numFmtId="0" fontId="1" fillId="0" borderId="0" xfId="52" applyFont="1" applyFill="1" applyBorder="1">
      <alignment vertical="center"/>
    </xf>
    <xf numFmtId="0" fontId="17" fillId="0" borderId="0" xfId="52" applyFont="1" applyFill="1" applyBorder="1" applyAlignment="1">
      <alignment horizontal="right" vertical="center"/>
    </xf>
    <xf numFmtId="0" fontId="18" fillId="0" borderId="0" xfId="52" applyFont="1" applyFill="1" applyBorder="1" applyAlignment="1">
      <alignment horizontal="center" vertical="center"/>
    </xf>
    <xf numFmtId="0" fontId="1" fillId="0" borderId="0" xfId="52" applyFont="1" applyFill="1" applyBorder="1" applyAlignment="1">
      <alignment horizontal="right" vertical="center"/>
    </xf>
    <xf numFmtId="0" fontId="3" fillId="0" borderId="5" xfId="52" applyFont="1" applyFill="1" applyBorder="1" applyAlignment="1">
      <alignment horizontal="center" vertical="center"/>
    </xf>
    <xf numFmtId="176" fontId="6" fillId="0" borderId="5" xfId="9" applyNumberFormat="1" applyFont="1" applyFill="1" applyBorder="1" applyAlignment="1">
      <alignment horizontal="right" vertical="center" wrapText="1"/>
    </xf>
    <xf numFmtId="0" fontId="6" fillId="0" borderId="5" xfId="52" applyFont="1" applyFill="1" applyBorder="1" applyAlignment="1">
      <alignment horizontal="center" vertical="center"/>
    </xf>
    <xf numFmtId="0" fontId="3" fillId="0" borderId="5" xfId="52" applyFont="1" applyFill="1" applyBorder="1" applyAlignment="1">
      <alignment horizontal="justify" vertical="center" wrapText="1"/>
    </xf>
    <xf numFmtId="176" fontId="11" fillId="0" borderId="5" xfId="9" applyNumberFormat="1" applyFont="1" applyFill="1" applyBorder="1" applyAlignment="1">
      <alignment horizontal="right" vertical="center" wrapText="1"/>
    </xf>
    <xf numFmtId="0" fontId="11" fillId="0" borderId="5" xfId="52" applyFont="1" applyFill="1" applyBorder="1">
      <alignment vertical="center"/>
    </xf>
    <xf numFmtId="0" fontId="1" fillId="0" borderId="5" xfId="52" applyFont="1" applyFill="1" applyBorder="1" applyAlignment="1">
      <alignment horizontal="justify" vertical="center" wrapText="1"/>
    </xf>
    <xf numFmtId="176" fontId="11" fillId="0" borderId="5" xfId="9" applyNumberFormat="1" applyFont="1" applyFill="1" applyBorder="1" applyAlignment="1">
      <alignment horizontal="right" vertical="center"/>
    </xf>
    <xf numFmtId="0" fontId="11" fillId="0" borderId="5" xfId="0" applyFont="1" applyFill="1" applyBorder="1" applyAlignment="1">
      <alignment horizontal="left" vertical="center" indent="1" shrinkToFit="1"/>
    </xf>
    <xf numFmtId="176" fontId="17" fillId="0" borderId="5" xfId="9" applyNumberFormat="1" applyFont="1" applyFill="1" applyBorder="1">
      <alignment vertical="center"/>
    </xf>
    <xf numFmtId="176" fontId="17" fillId="0" borderId="0" xfId="9" applyNumberFormat="1" applyFont="1" applyFill="1" applyBorder="1">
      <alignment vertical="center"/>
    </xf>
    <xf numFmtId="176" fontId="11" fillId="0" borderId="5" xfId="9" applyNumberFormat="1" applyFont="1" applyFill="1" applyBorder="1" applyAlignment="1">
      <alignment horizontal="right" vertical="top" wrapText="1"/>
    </xf>
    <xf numFmtId="0" fontId="17" fillId="0" borderId="5" xfId="52" applyFont="1" applyFill="1" applyBorder="1" applyAlignment="1">
      <alignment horizontal="justify" vertical="center" wrapText="1"/>
    </xf>
    <xf numFmtId="176" fontId="6" fillId="0" borderId="5" xfId="9" applyNumberFormat="1" applyFont="1" applyFill="1" applyBorder="1" applyAlignment="1">
      <alignment horizontal="right" vertical="center"/>
    </xf>
    <xf numFmtId="176" fontId="19" fillId="0" borderId="5" xfId="9" applyNumberFormat="1" applyFont="1" applyFill="1" applyBorder="1" applyAlignment="1">
      <alignment horizontal="right" vertical="center" wrapText="1"/>
    </xf>
    <xf numFmtId="0" fontId="1" fillId="0" borderId="5" xfId="52" applyFont="1" applyFill="1" applyBorder="1">
      <alignment vertical="center"/>
    </xf>
    <xf numFmtId="180" fontId="11" fillId="0" borderId="5" xfId="9" applyNumberFormat="1" applyFont="1" applyFill="1" applyBorder="1" applyAlignment="1">
      <alignment horizontal="right" vertical="center"/>
    </xf>
    <xf numFmtId="0" fontId="17" fillId="0" borderId="0" xfId="52" applyFont="1" applyFill="1">
      <alignment vertical="center"/>
    </xf>
    <xf numFmtId="176" fontId="17" fillId="0" borderId="0" xfId="9" applyNumberFormat="1" applyFont="1" applyFill="1">
      <alignment vertical="center"/>
    </xf>
    <xf numFmtId="0" fontId="1" fillId="0" borderId="0" xfId="52" applyFont="1" applyFill="1">
      <alignment vertical="center"/>
    </xf>
    <xf numFmtId="176" fontId="17" fillId="0" borderId="0" xfId="9" applyNumberFormat="1" applyFont="1" applyFill="1" applyAlignment="1">
      <alignment horizontal="right" vertical="center"/>
    </xf>
    <xf numFmtId="0" fontId="18" fillId="0" borderId="0" xfId="52" applyFont="1" applyFill="1" applyAlignment="1">
      <alignment horizontal="center" vertical="center"/>
    </xf>
    <xf numFmtId="176" fontId="18" fillId="0" borderId="0" xfId="52" applyNumberFormat="1" applyFont="1" applyFill="1" applyAlignment="1">
      <alignment horizontal="center" vertical="center"/>
    </xf>
    <xf numFmtId="176" fontId="1" fillId="0" borderId="0" xfId="9" applyNumberFormat="1" applyFont="1" applyFill="1" applyAlignment="1">
      <alignment horizontal="right" vertical="center"/>
    </xf>
    <xf numFmtId="179" fontId="1" fillId="0" borderId="5" xfId="52" applyNumberFormat="1" applyFont="1" applyFill="1" applyBorder="1">
      <alignment vertical="center"/>
    </xf>
    <xf numFmtId="0" fontId="1" fillId="0" borderId="5" xfId="0" applyFont="1" applyFill="1" applyBorder="1" applyAlignment="1">
      <alignment horizontal="left" vertical="center" indent="1" shrinkToFit="1"/>
    </xf>
    <xf numFmtId="0" fontId="11" fillId="0" borderId="5" xfId="52" applyFont="1" applyFill="1" applyBorder="1" applyAlignment="1">
      <alignment horizontal="right" vertical="center"/>
    </xf>
    <xf numFmtId="0" fontId="1" fillId="0" borderId="5" xfId="52" applyFont="1" applyFill="1" applyBorder="1" applyAlignment="1">
      <alignment horizontal="left" vertical="center" wrapText="1"/>
    </xf>
    <xf numFmtId="176" fontId="11" fillId="2" borderId="5" xfId="9" applyNumberFormat="1" applyFont="1" applyFill="1" applyBorder="1" applyAlignment="1">
      <alignment horizontal="right" vertical="center"/>
    </xf>
    <xf numFmtId="178" fontId="19" fillId="0" borderId="5" xfId="42" applyNumberFormat="1" applyFont="1" applyFill="1" applyBorder="1" applyAlignment="1">
      <alignment vertical="center"/>
    </xf>
    <xf numFmtId="0" fontId="17" fillId="0" borderId="5" xfId="52" applyFont="1" applyFill="1" applyBorder="1">
      <alignment vertical="center"/>
    </xf>
    <xf numFmtId="0" fontId="0" fillId="0" borderId="0" xfId="0" applyFill="1" applyBorder="1" applyAlignment="1"/>
    <xf numFmtId="0" fontId="1" fillId="0" borderId="5" xfId="52" applyFont="1" applyFill="1" applyBorder="1" applyAlignment="1">
      <alignment horizontal="center" vertical="center"/>
    </xf>
    <xf numFmtId="180" fontId="6" fillId="0" borderId="5" xfId="9" applyNumberFormat="1" applyFont="1" applyFill="1" applyBorder="1" applyAlignment="1">
      <alignment horizontal="right" vertical="center" wrapText="1"/>
    </xf>
    <xf numFmtId="0" fontId="6" fillId="0" borderId="5" xfId="52" applyFont="1" applyFill="1" applyBorder="1">
      <alignment vertical="center"/>
    </xf>
    <xf numFmtId="0" fontId="6" fillId="0" borderId="5" xfId="52" applyFont="1" applyFill="1" applyBorder="1" applyAlignment="1">
      <alignment horizontal="center" vertical="center" wrapText="1"/>
    </xf>
    <xf numFmtId="0" fontId="3" fillId="0" borderId="5" xfId="52" applyFont="1" applyFill="1" applyBorder="1" applyAlignment="1">
      <alignment horizontal="left" vertical="center" wrapText="1"/>
    </xf>
    <xf numFmtId="180" fontId="6" fillId="0" borderId="5" xfId="9" applyNumberFormat="1" applyFont="1" applyFill="1" applyBorder="1" applyAlignment="1">
      <alignment horizontal="right" vertical="center"/>
    </xf>
    <xf numFmtId="179" fontId="11" fillId="0" borderId="5" xfId="52" applyNumberFormat="1" applyFont="1" applyFill="1" applyBorder="1">
      <alignment vertical="center"/>
    </xf>
    <xf numFmtId="0" fontId="6" fillId="0" borderId="5" xfId="52" applyFont="1" applyFill="1" applyBorder="1" applyAlignment="1">
      <alignment horizontal="left" vertical="center" wrapText="1"/>
    </xf>
    <xf numFmtId="178" fontId="19" fillId="0" borderId="5" xfId="42" applyNumberFormat="1" applyFont="1" applyFill="1" applyBorder="1" applyAlignment="1">
      <alignment horizontal="right" vertical="center" wrapText="1"/>
    </xf>
    <xf numFmtId="180" fontId="6" fillId="0" borderId="0" xfId="9" applyNumberFormat="1" applyFont="1" applyFill="1" applyBorder="1" applyAlignment="1">
      <alignment horizontal="right" vertical="center"/>
    </xf>
    <xf numFmtId="0" fontId="6" fillId="0" borderId="5" xfId="52" applyFont="1" applyFill="1" applyBorder="1" applyAlignment="1">
      <alignment horizontal="justify" vertical="center" wrapText="1"/>
    </xf>
    <xf numFmtId="180" fontId="11" fillId="0" borderId="5" xfId="9" applyNumberFormat="1" applyFont="1" applyFill="1" applyBorder="1" applyAlignment="1">
      <alignment horizontal="right"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9" fillId="0" borderId="0" xfId="0" applyFont="1" applyFill="1" applyBorder="1" applyAlignment="1">
      <alignment vertical="center"/>
    </xf>
    <xf numFmtId="0" fontId="20" fillId="0" borderId="0" xfId="0" applyFont="1" applyFill="1" applyBorder="1" applyAlignment="1"/>
    <xf numFmtId="0" fontId="20" fillId="0" borderId="0" xfId="0" applyFont="1" applyFill="1" applyBorder="1" applyAlignment="1">
      <alignment horizont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1" fillId="0" borderId="0" xfId="0" applyFont="1" applyFill="1" applyBorder="1" applyAlignment="1"/>
    <xf numFmtId="0" fontId="21" fillId="0" borderId="0" xfId="0" applyFont="1" applyFill="1" applyAlignment="1">
      <alignment horizontal="center" vertical="center"/>
    </xf>
    <xf numFmtId="0" fontId="21" fillId="0" borderId="0" xfId="0" applyFont="1" applyFill="1" applyAlignment="1">
      <alignment horizontal="left" vertical="center"/>
    </xf>
    <xf numFmtId="0" fontId="21" fillId="0" borderId="0" xfId="0" applyFont="1" applyFill="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49" fontId="7" fillId="0" borderId="5" xfId="0" applyNumberFormat="1" applyFont="1" applyBorder="1" applyAlignment="1">
      <alignment horizontal="center" vertical="center"/>
    </xf>
    <xf numFmtId="49" fontId="7" fillId="0" borderId="5" xfId="0" applyNumberFormat="1" applyFont="1" applyBorder="1" applyAlignment="1">
      <alignment horizontal="left" vertical="center"/>
    </xf>
    <xf numFmtId="49" fontId="7" fillId="0" borderId="5" xfId="0" applyNumberFormat="1" applyFont="1" applyBorder="1" applyAlignment="1">
      <alignment horizontal="right" vertical="center"/>
    </xf>
    <xf numFmtId="0" fontId="9"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left" vertical="center" wrapText="1"/>
    </xf>
    <xf numFmtId="178" fontId="7" fillId="0" borderId="5" xfId="0" applyNumberFormat="1" applyFont="1" applyBorder="1" applyAlignment="1">
      <alignment horizontal="right" vertical="center"/>
    </xf>
    <xf numFmtId="0" fontId="22" fillId="0" borderId="5" xfId="0" applyFont="1" applyBorder="1" applyAlignment="1">
      <alignment vertical="center"/>
    </xf>
    <xf numFmtId="0" fontId="7" fillId="0" borderId="5" xfId="0" applyFont="1" applyBorder="1" applyAlignment="1">
      <alignment horizontal="left" vertical="center" wrapText="1"/>
    </xf>
    <xf numFmtId="0" fontId="9" fillId="0" borderId="5" xfId="0" applyFont="1" applyBorder="1" applyAlignment="1">
      <alignment horizontal="left" vertical="center" wrapText="1"/>
    </xf>
    <xf numFmtId="40" fontId="9" fillId="0" borderId="5" xfId="0" applyNumberFormat="1" applyFont="1" applyBorder="1" applyAlignment="1">
      <alignment horizontal="left" vertical="center" wrapText="1"/>
    </xf>
    <xf numFmtId="0" fontId="9" fillId="0" borderId="5" xfId="0" applyFont="1" applyBorder="1" applyAlignment="1">
      <alignment horizontal="center" vertical="center" wrapText="1"/>
    </xf>
    <xf numFmtId="178" fontId="9" fillId="0" borderId="5" xfId="0" applyNumberFormat="1" applyFont="1" applyBorder="1" applyAlignment="1">
      <alignment horizontal="right" vertical="center"/>
    </xf>
    <xf numFmtId="40" fontId="7" fillId="0" borderId="5" xfId="0" applyNumberFormat="1" applyFont="1" applyBorder="1" applyAlignment="1">
      <alignment horizontal="left" vertical="center" wrapText="1"/>
    </xf>
    <xf numFmtId="38" fontId="7" fillId="0" borderId="5" xfId="0" applyNumberFormat="1" applyFont="1" applyBorder="1" applyAlignment="1">
      <alignment horizontal="left" vertical="center"/>
    </xf>
    <xf numFmtId="0" fontId="23" fillId="0" borderId="5" xfId="0" applyFont="1" applyBorder="1" applyAlignment="1">
      <alignment vertical="center"/>
    </xf>
    <xf numFmtId="49" fontId="9" fillId="0" borderId="5" xfId="0" applyNumberFormat="1" applyFont="1" applyBorder="1" applyAlignment="1">
      <alignment horizontal="center" vertical="center"/>
    </xf>
    <xf numFmtId="178" fontId="9" fillId="0" borderId="5" xfId="0" applyNumberFormat="1" applyFont="1" applyFill="1" applyBorder="1" applyAlignment="1">
      <alignment horizontal="right" vertical="center"/>
    </xf>
    <xf numFmtId="49" fontId="9" fillId="0" borderId="5"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0" fontId="7" fillId="0" borderId="5" xfId="0" applyNumberFormat="1" applyFont="1" applyFill="1" applyBorder="1" applyAlignment="1">
      <alignment horizontal="left" vertical="center" wrapText="1"/>
    </xf>
    <xf numFmtId="178" fontId="7" fillId="0" borderId="5" xfId="0" applyNumberFormat="1" applyFont="1" applyFill="1" applyBorder="1" applyAlignment="1">
      <alignment horizontal="right" vertical="center"/>
    </xf>
    <xf numFmtId="40" fontId="9" fillId="0" borderId="5" xfId="0" applyNumberFormat="1" applyFont="1" applyBorder="1" applyAlignment="1">
      <alignment horizontal="center" vertical="center" wrapText="1"/>
    </xf>
    <xf numFmtId="181" fontId="9" fillId="0" borderId="5" xfId="0" applyNumberFormat="1" applyFont="1" applyBorder="1" applyAlignment="1">
      <alignment horizontal="center" vertical="center" wrapText="1"/>
    </xf>
    <xf numFmtId="40" fontId="24" fillId="0" borderId="5" xfId="0" applyNumberFormat="1" applyFont="1" applyFill="1" applyBorder="1" applyAlignment="1">
      <alignment horizontal="left" vertical="center" wrapText="1"/>
    </xf>
    <xf numFmtId="181" fontId="7" fillId="0" borderId="5" xfId="0" applyNumberFormat="1" applyFont="1" applyBorder="1" applyAlignment="1">
      <alignment horizontal="center" vertical="center" wrapText="1"/>
    </xf>
    <xf numFmtId="40" fontId="25" fillId="0" borderId="5" xfId="0" applyNumberFormat="1" applyFont="1" applyFill="1" applyBorder="1" applyAlignment="1">
      <alignment horizontal="left" vertical="center" wrapText="1"/>
    </xf>
    <xf numFmtId="0" fontId="26" fillId="0" borderId="5"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wrapText="1"/>
    </xf>
    <xf numFmtId="178" fontId="3" fillId="0" borderId="5" xfId="0" applyNumberFormat="1" applyFont="1" applyFill="1" applyBorder="1" applyAlignment="1">
      <alignment horizontal="right" vertical="center" wrapText="1"/>
    </xf>
    <xf numFmtId="0" fontId="1" fillId="0" borderId="5" xfId="0" applyFont="1" applyFill="1" applyBorder="1" applyAlignment="1">
      <alignment vertical="center"/>
    </xf>
    <xf numFmtId="0" fontId="1" fillId="0" borderId="5" xfId="0" applyFont="1" applyFill="1" applyBorder="1" applyAlignment="1">
      <alignment vertical="center" wrapText="1"/>
    </xf>
    <xf numFmtId="40" fontId="24" fillId="0" borderId="5" xfId="0" applyNumberFormat="1" applyFont="1" applyFill="1" applyBorder="1" applyAlignment="1">
      <alignment vertical="center" wrapText="1"/>
    </xf>
    <xf numFmtId="0" fontId="26" fillId="0" borderId="5" xfId="0" applyFont="1" applyFill="1" applyBorder="1" applyAlignment="1">
      <alignment vertical="center" wrapText="1"/>
    </xf>
    <xf numFmtId="0" fontId="1" fillId="0" borderId="5"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178" fontId="3" fillId="0" borderId="5" xfId="0" applyNumberFormat="1" applyFont="1" applyBorder="1" applyAlignment="1">
      <alignment horizontal="right" vertical="center" wrapText="1"/>
    </xf>
    <xf numFmtId="0" fontId="1" fillId="0" borderId="5" xfId="0" applyFont="1" applyBorder="1" applyAlignment="1">
      <alignment vertical="center"/>
    </xf>
    <xf numFmtId="0" fontId="1" fillId="0" borderId="5" xfId="0" applyFont="1" applyFill="1" applyBorder="1" applyAlignment="1">
      <alignment horizontal="left" vertical="center" wrapText="1"/>
    </xf>
    <xf numFmtId="178" fontId="3" fillId="0" borderId="5" xfId="9" applyNumberFormat="1" applyFont="1" applyFill="1" applyBorder="1" applyAlignment="1">
      <alignment horizontal="right" vertical="center"/>
    </xf>
    <xf numFmtId="178" fontId="1" fillId="0" borderId="5" xfId="9" applyNumberFormat="1" applyFont="1" applyFill="1" applyBorder="1" applyAlignment="1">
      <alignment horizontal="right" vertical="center"/>
    </xf>
    <xf numFmtId="0" fontId="27" fillId="0" borderId="0" xfId="0" applyFont="1" applyFill="1" applyAlignment="1">
      <alignment vertical="center"/>
    </xf>
    <xf numFmtId="0" fontId="20" fillId="0" borderId="0" xfId="0" applyFont="1" applyFill="1" applyAlignment="1"/>
    <xf numFmtId="0" fontId="18"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5" xfId="0" applyFont="1" applyFill="1" applyBorder="1" applyAlignment="1">
      <alignment horizontal="center" vertical="center" shrinkToFit="1"/>
    </xf>
    <xf numFmtId="0" fontId="28" fillId="0" borderId="5" xfId="0" applyFont="1" applyFill="1" applyBorder="1" applyAlignment="1">
      <alignment horizontal="center" vertical="center"/>
    </xf>
    <xf numFmtId="178" fontId="6" fillId="0" borderId="5" xfId="0" applyNumberFormat="1" applyFont="1" applyFill="1" applyBorder="1" applyAlignment="1">
      <alignment horizontal="right" vertical="center"/>
    </xf>
    <xf numFmtId="0" fontId="27" fillId="0" borderId="5" xfId="0" applyFont="1" applyFill="1" applyBorder="1" applyAlignment="1">
      <alignment vertical="center"/>
    </xf>
    <xf numFmtId="0" fontId="28" fillId="0" borderId="5" xfId="0" applyFont="1" applyFill="1" applyBorder="1" applyAlignment="1">
      <alignment horizontal="left" vertical="center"/>
    </xf>
    <xf numFmtId="0" fontId="3" fillId="0" borderId="5" xfId="0" applyFont="1" applyFill="1" applyBorder="1" applyAlignment="1">
      <alignment horizontal="left" vertical="center"/>
    </xf>
    <xf numFmtId="0" fontId="28" fillId="0" borderId="5" xfId="0" applyFont="1" applyFill="1" applyBorder="1" applyAlignment="1">
      <alignment vertical="center"/>
    </xf>
    <xf numFmtId="0" fontId="11" fillId="0" borderId="5" xfId="0" applyFont="1" applyFill="1" applyBorder="1" applyAlignment="1">
      <alignment horizontal="left" vertical="center" wrapText="1" indent="1" shrinkToFit="1"/>
    </xf>
    <xf numFmtId="0" fontId="1" fillId="0" borderId="5" xfId="0" applyFont="1" applyFill="1" applyBorder="1" applyAlignment="1">
      <alignment horizontal="left" vertical="center"/>
    </xf>
    <xf numFmtId="0" fontId="28" fillId="0" borderId="5" xfId="0" applyFont="1" applyFill="1" applyBorder="1" applyAlignment="1">
      <alignment vertical="center" wrapText="1"/>
    </xf>
    <xf numFmtId="0" fontId="1" fillId="0" borderId="5" xfId="0" applyFont="1" applyFill="1" applyBorder="1" applyAlignment="1">
      <alignment horizontal="left" vertical="center" wrapText="1" indent="1" shrinkToFit="1"/>
    </xf>
    <xf numFmtId="0" fontId="12" fillId="0" borderId="5" xfId="0" applyFont="1" applyFill="1" applyBorder="1" applyAlignment="1">
      <alignment horizontal="left" vertical="center" wrapText="1" indent="1" shrinkToFit="1"/>
    </xf>
    <xf numFmtId="0" fontId="1" fillId="0" borderId="0" xfId="0" applyFont="1" applyFill="1" applyAlignment="1">
      <alignment horizontal="left" vertical="center"/>
    </xf>
    <xf numFmtId="0" fontId="1" fillId="0" borderId="0" xfId="0" applyFont="1" applyFill="1" applyBorder="1" applyAlignment="1">
      <alignment vertical="center"/>
    </xf>
    <xf numFmtId="0" fontId="7" fillId="0" borderId="5" xfId="0" applyFont="1" applyFill="1" applyBorder="1" applyAlignment="1">
      <alignment horizontal="center" vertical="center" wrapText="1"/>
    </xf>
    <xf numFmtId="0" fontId="12" fillId="0" borderId="5" xfId="0" applyFont="1" applyFill="1" applyBorder="1" applyAlignment="1">
      <alignment horizontal="left" vertical="center" indent="1" shrinkToFit="1"/>
    </xf>
    <xf numFmtId="0" fontId="3" fillId="0" borderId="5" xfId="0" applyFont="1" applyFill="1" applyBorder="1" applyAlignment="1">
      <alignment vertical="center"/>
    </xf>
    <xf numFmtId="0" fontId="1" fillId="0" borderId="0" xfId="0" applyFont="1" applyFill="1" applyBorder="1" applyAlignment="1">
      <alignment horizontal="right" vertical="center"/>
    </xf>
    <xf numFmtId="178" fontId="3" fillId="0" borderId="5" xfId="0" applyNumberFormat="1" applyFont="1" applyFill="1" applyBorder="1" applyAlignment="1">
      <alignment horizontal="right" vertical="center"/>
    </xf>
    <xf numFmtId="178" fontId="1" fillId="0" borderId="5" xfId="0" applyNumberFormat="1" applyFont="1" applyFill="1" applyBorder="1" applyAlignment="1">
      <alignment horizontal="right" vertical="center"/>
    </xf>
    <xf numFmtId="0" fontId="29" fillId="0" borderId="0" xfId="0" applyFont="1" applyFill="1" applyBorder="1" applyAlignment="1"/>
    <xf numFmtId="0" fontId="1" fillId="0" borderId="0" xfId="0" applyFont="1" applyAlignment="1">
      <alignment horizontal="left" vertical="center"/>
    </xf>
    <xf numFmtId="176" fontId="1" fillId="0" borderId="0" xfId="0" applyNumberFormat="1" applyFont="1" applyAlignment="1">
      <alignment vertical="center" wrapText="1"/>
    </xf>
    <xf numFmtId="0" fontId="21" fillId="0" borderId="0" xfId="0" applyFont="1" applyFill="1" applyAlignment="1">
      <alignment horizontal="left" vertical="center" wrapText="1"/>
    </xf>
    <xf numFmtId="176" fontId="21"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left" vertical="center" wrapText="1"/>
    </xf>
    <xf numFmtId="176" fontId="9" fillId="0" borderId="0" xfId="0" applyNumberFormat="1" applyFont="1" applyFill="1" applyAlignment="1">
      <alignment horizontal="center" vertical="center"/>
    </xf>
    <xf numFmtId="0" fontId="9" fillId="0" borderId="0" xfId="0" applyFont="1" applyFill="1" applyAlignment="1">
      <alignment horizontal="right"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left" vertical="center" wrapText="1"/>
    </xf>
    <xf numFmtId="176" fontId="30" fillId="0" borderId="5" xfId="0" applyNumberFormat="1" applyFont="1" applyFill="1" applyBorder="1" applyAlignment="1">
      <alignment horizontal="right" vertical="center"/>
    </xf>
    <xf numFmtId="0" fontId="6" fillId="0" borderId="5" xfId="0" applyFont="1" applyFill="1" applyBorder="1" applyAlignment="1">
      <alignment vertical="center"/>
    </xf>
    <xf numFmtId="0" fontId="3" fillId="0" borderId="0" xfId="0" applyFont="1" applyAlignment="1">
      <alignment vertical="center"/>
    </xf>
    <xf numFmtId="0" fontId="1" fillId="0" borderId="5" xfId="0" applyFont="1" applyFill="1" applyBorder="1" applyAlignment="1">
      <alignment horizontal="center" vertical="center"/>
    </xf>
    <xf numFmtId="176" fontId="3" fillId="0" borderId="5" xfId="0" applyNumberFormat="1" applyFont="1" applyFill="1" applyBorder="1" applyAlignment="1">
      <alignment vertical="center" wrapText="1"/>
    </xf>
    <xf numFmtId="176" fontId="1" fillId="0" borderId="5" xfId="0" applyNumberFormat="1" applyFont="1" applyFill="1" applyBorder="1" applyAlignment="1">
      <alignment vertical="center" wrapText="1"/>
    </xf>
    <xf numFmtId="0" fontId="0" fillId="0" borderId="7" xfId="0" applyFont="1" applyFill="1" applyBorder="1" applyAlignment="1">
      <alignment vertical="center" wrapText="1" shrinkToFit="1"/>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4" fontId="1" fillId="0" borderId="14" xfId="0" applyNumberFormat="1" applyFont="1" applyFill="1" applyBorder="1" applyAlignment="1">
      <alignment horizontal="left" vertical="center"/>
    </xf>
    <xf numFmtId="0" fontId="29" fillId="0" borderId="5" xfId="0" applyFont="1" applyFill="1" applyBorder="1" applyAlignment="1"/>
    <xf numFmtId="0" fontId="1" fillId="0" borderId="4" xfId="0" applyFont="1" applyFill="1" applyBorder="1" applyAlignment="1">
      <alignment horizontal="center" vertical="center"/>
    </xf>
    <xf numFmtId="0" fontId="1" fillId="0" borderId="8" xfId="0" applyFont="1" applyFill="1" applyBorder="1" applyAlignment="1">
      <alignment vertical="center" wrapText="1"/>
    </xf>
    <xf numFmtId="0" fontId="1" fillId="0" borderId="13" xfId="0" applyFont="1" applyFill="1" applyBorder="1" applyAlignment="1">
      <alignment horizontal="center" vertical="center"/>
    </xf>
    <xf numFmtId="0" fontId="3" fillId="0" borderId="5" xfId="0" applyFont="1" applyFill="1" applyBorder="1" applyAlignment="1">
      <alignment horizontal="left" vertical="center" shrinkToFit="1"/>
    </xf>
    <xf numFmtId="0" fontId="3" fillId="0" borderId="5" xfId="0" applyFont="1" applyFill="1" applyBorder="1" applyAlignment="1">
      <alignment horizontal="left" vertical="center" indent="1" shrinkToFit="1"/>
    </xf>
    <xf numFmtId="0" fontId="1" fillId="0" borderId="0" xfId="0" applyFont="1" applyFill="1" applyAlignment="1">
      <alignment vertical="center" shrinkToFit="1"/>
    </xf>
    <xf numFmtId="0" fontId="18" fillId="0" borderId="0" xfId="0" applyFont="1" applyFill="1" applyAlignment="1">
      <alignment horizontal="center" vertical="center" wrapText="1"/>
    </xf>
    <xf numFmtId="0" fontId="31" fillId="0" borderId="0" xfId="0" applyFont="1" applyFill="1" applyAlignment="1">
      <alignment horizontal="center" vertical="center" wrapText="1"/>
    </xf>
    <xf numFmtId="0" fontId="31" fillId="0" borderId="0" xfId="0" applyFont="1" applyFill="1" applyAlignment="1">
      <alignment horizontal="center" vertical="center" shrinkToFi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5" xfId="0" applyFont="1" applyFill="1" applyBorder="1" applyAlignment="1">
      <alignment horizontal="left" vertical="center" shrinkToFit="1"/>
    </xf>
    <xf numFmtId="0" fontId="11" fillId="0" borderId="5" xfId="0" applyFont="1" applyFill="1" applyBorder="1" applyAlignment="1">
      <alignment vertical="center"/>
    </xf>
    <xf numFmtId="178" fontId="19" fillId="0" borderId="5" xfId="18" applyNumberFormat="1" applyFont="1" applyFill="1" applyBorder="1" applyAlignment="1">
      <alignment vertical="center" shrinkToFit="1"/>
    </xf>
    <xf numFmtId="179" fontId="1" fillId="0" borderId="5" xfId="0" applyNumberFormat="1" applyFont="1" applyFill="1" applyBorder="1" applyAlignment="1" applyProtection="1">
      <alignment horizontal="left" vertical="center"/>
      <protection locked="0"/>
    </xf>
    <xf numFmtId="182" fontId="1" fillId="0" borderId="5" xfId="0" applyNumberFormat="1" applyFont="1" applyFill="1" applyBorder="1" applyAlignment="1" applyProtection="1">
      <alignment horizontal="left" vertical="center"/>
      <protection locked="0"/>
    </xf>
    <xf numFmtId="0" fontId="11" fillId="0" borderId="5" xfId="0" applyFont="1" applyFill="1" applyBorder="1" applyAlignment="1">
      <alignment horizontal="left" vertical="center" shrinkToFit="1"/>
    </xf>
    <xf numFmtId="182" fontId="32" fillId="0" borderId="5" xfId="0" applyNumberFormat="1" applyFont="1" applyFill="1" applyBorder="1" applyAlignment="1" applyProtection="1">
      <alignment horizontal="left" vertical="center"/>
      <protection locked="0"/>
    </xf>
    <xf numFmtId="0" fontId="11" fillId="0" borderId="5" xfId="0" applyFont="1" applyFill="1" applyBorder="1" applyAlignment="1">
      <alignment horizontal="left" vertical="center" indent="2" shrinkToFit="1"/>
    </xf>
    <xf numFmtId="178" fontId="19" fillId="0" borderId="5" xfId="18" applyNumberFormat="1" applyFont="1" applyFill="1" applyBorder="1" applyAlignment="1">
      <alignment vertical="center"/>
    </xf>
    <xf numFmtId="0" fontId="11" fillId="0" borderId="5" xfId="0" applyFont="1" applyFill="1" applyBorder="1" applyAlignment="1">
      <alignment horizontal="center" vertical="center" wrapText="1" shrinkToFit="1"/>
    </xf>
    <xf numFmtId="0" fontId="1" fillId="0" borderId="0" xfId="0" applyFont="1" applyFill="1" applyAlignment="1">
      <alignment horizontal="right" vertical="center" wrapText="1"/>
    </xf>
    <xf numFmtId="0" fontId="3" fillId="0" borderId="3" xfId="0" applyFont="1" applyFill="1" applyBorder="1" applyAlignment="1">
      <alignment horizontal="center" vertical="center" shrinkToFit="1"/>
    </xf>
    <xf numFmtId="0" fontId="3" fillId="0" borderId="0" xfId="0" applyFont="1" applyFill="1" applyAlignment="1">
      <alignment vertical="center"/>
    </xf>
    <xf numFmtId="0" fontId="1" fillId="0" borderId="5" xfId="53" applyFont="1" applyFill="1" applyBorder="1" applyAlignment="1">
      <alignment vertical="center"/>
    </xf>
    <xf numFmtId="178" fontId="33" fillId="0" borderId="5" xfId="18" applyNumberFormat="1" applyFont="1" applyFill="1" applyBorder="1" applyAlignment="1">
      <alignment vertical="center"/>
    </xf>
    <xf numFmtId="0" fontId="6" fillId="0" borderId="5" xfId="0" applyFont="1" applyFill="1" applyBorder="1" applyAlignment="1">
      <alignment horizontal="left" vertical="center"/>
    </xf>
    <xf numFmtId="0" fontId="1" fillId="0" borderId="5" xfId="0" applyFont="1" applyFill="1" applyBorder="1" applyAlignment="1">
      <alignment horizontal="left" vertical="center" shrinkToFit="1"/>
    </xf>
    <xf numFmtId="0" fontId="11" fillId="0" borderId="5" xfId="0" applyFont="1" applyFill="1" applyBorder="1" applyAlignment="1">
      <alignment horizontal="left" vertical="center"/>
    </xf>
    <xf numFmtId="0" fontId="1" fillId="0" borderId="5" xfId="18" applyFont="1" applyFill="1" applyBorder="1" applyAlignment="1">
      <alignment horizontal="left" vertical="center" indent="1" shrinkToFit="1"/>
    </xf>
    <xf numFmtId="178" fontId="11" fillId="0" borderId="5" xfId="0" applyNumberFormat="1"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常规_2014市本级收支预算表（常委会附表）"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2014年支出指标分配表20140103"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差_2006年28四川 4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差_2006年28四川 4" xfId="52"/>
    <cellStyle name="常规_2012年财政收支预测" xfId="5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4180;&#22320;&#26041;&#36130;&#25919;&#39044;&#31639;&#34920;&#65288;&#34920;1-11&#65289;&#23450;&#31295;%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130;&#25919;&#27719;&#24635;&#39044;&#31639;&#32534;&#25253;&#34920;\2017&#24180;&#22320;&#26041;&#36130;&#25919;&#27719;&#24635;&#39044;&#31639;&#32534;&#25253;&#34920;&#65288;&#31908;&#36130;&#39044;&#12304;2017&#12305;39\2017&#24180;&#39044;&#31639;&#25253;&#34920;&#65288;&#33609;&#31295;&#34920;&#65289;\2017&#24180;&#22320;&#26041;&#36130;&#25919;&#39044;&#31639;&#34920;&#65288;&#34920;1-11&#65289;&#23450;&#31295;%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023&#24180;&#39044;&#31639;&#35843;&#25972;\2017&#24180;&#22320;&#26041;&#36130;&#25919;&#39044;&#31639;&#34920;&#65288;&#34920;1-11&#65289;&#23450;&#31295;%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sers\Administrator\Desktop\2023&#24180;&#39044;&#31639;&#35843;&#25972;\2017&#24180;&#22320;&#26041;&#36130;&#25919;&#39044;&#31639;&#34920;&#65288;&#34920;1-11&#65289;&#23450;&#31295;%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2017&#24180;&#22320;&#26041;&#36130;&#25919;&#39044;&#31639;&#34920;&#65288;&#34920;1-11&#65289;&#23450;&#31295;%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省填）表七 (1)"/>
      <sheetName val="（省填）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省填）表七 (1)"/>
      <sheetName val="（省填）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省填）表七 (1)"/>
      <sheetName val="（省填）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省填）表七 (1)"/>
      <sheetName val="（省填）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省填）表七 (1)"/>
      <sheetName val="（省填）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zoomScale="130" zoomScaleNormal="130" workbookViewId="0">
      <selection activeCell="E33" sqref="E33"/>
    </sheetView>
  </sheetViews>
  <sheetFormatPr defaultColWidth="9" defaultRowHeight="12"/>
  <cols>
    <col min="1" max="1" width="5.375" style="4" customWidth="1"/>
    <col min="2" max="2" width="24.5" style="4" customWidth="1"/>
    <col min="3" max="4" width="9.625" style="4" customWidth="1"/>
    <col min="5" max="5" width="12.2916666666667" style="4" customWidth="1"/>
    <col min="6" max="6" width="7.375" style="4" customWidth="1"/>
    <col min="7" max="7" width="22.875" style="4" customWidth="1"/>
    <col min="8" max="9" width="9.75" style="4" customWidth="1"/>
    <col min="10" max="10" width="11.25" style="4" customWidth="1"/>
    <col min="11" max="11" width="7.375" style="4" customWidth="1"/>
    <col min="12" max="12" width="16.625" style="4" customWidth="1"/>
    <col min="13" max="16384" width="9" style="4"/>
  </cols>
  <sheetData>
    <row r="1" ht="15.95" customHeight="1" spans="1:1">
      <c r="A1" s="4" t="s">
        <v>0</v>
      </c>
    </row>
    <row r="2" ht="26.1" customHeight="1" spans="1:11">
      <c r="A2" s="260" t="s">
        <v>1</v>
      </c>
      <c r="B2" s="260"/>
      <c r="C2" s="260"/>
      <c r="D2" s="260"/>
      <c r="E2" s="260"/>
      <c r="F2" s="260"/>
      <c r="G2" s="260"/>
      <c r="H2" s="260"/>
      <c r="I2" s="260"/>
      <c r="J2" s="260"/>
      <c r="K2" s="260"/>
    </row>
    <row r="3" ht="18" customHeight="1" spans="1:11">
      <c r="A3" s="260"/>
      <c r="B3" s="260"/>
      <c r="C3" s="260"/>
      <c r="D3" s="260"/>
      <c r="E3" s="260"/>
      <c r="F3" s="260"/>
      <c r="G3" s="260"/>
      <c r="H3" s="260"/>
      <c r="I3" s="260"/>
      <c r="J3" s="260"/>
      <c r="K3" s="279"/>
    </row>
    <row r="4" ht="23.1" customHeight="1" spans="1:11">
      <c r="A4" s="188" t="s">
        <v>2</v>
      </c>
      <c r="B4" s="49" t="s">
        <v>3</v>
      </c>
      <c r="C4" s="49"/>
      <c r="D4" s="49"/>
      <c r="E4" s="49"/>
      <c r="F4" s="49"/>
      <c r="G4" s="49" t="s">
        <v>4</v>
      </c>
      <c r="H4" s="49"/>
      <c r="I4" s="49"/>
      <c r="J4" s="49"/>
      <c r="K4" s="49"/>
    </row>
    <row r="5" customHeight="1" spans="1:11">
      <c r="A5" s="188"/>
      <c r="B5" s="207" t="s">
        <v>5</v>
      </c>
      <c r="C5" s="188" t="s">
        <v>6</v>
      </c>
      <c r="D5" s="188" t="s">
        <v>7</v>
      </c>
      <c r="E5" s="49" t="s">
        <v>8</v>
      </c>
      <c r="F5" s="188" t="s">
        <v>9</v>
      </c>
      <c r="G5" s="188" t="s">
        <v>10</v>
      </c>
      <c r="H5" s="188" t="s">
        <v>6</v>
      </c>
      <c r="I5" s="188" t="s">
        <v>7</v>
      </c>
      <c r="J5" s="49" t="s">
        <v>8</v>
      </c>
      <c r="K5" s="188" t="s">
        <v>9</v>
      </c>
    </row>
    <row r="6" ht="15.75" customHeight="1" spans="1:11">
      <c r="A6" s="188"/>
      <c r="B6" s="207"/>
      <c r="C6" s="188"/>
      <c r="D6" s="188"/>
      <c r="E6" s="49"/>
      <c r="F6" s="188"/>
      <c r="G6" s="188"/>
      <c r="H6" s="188"/>
      <c r="I6" s="188"/>
      <c r="J6" s="49"/>
      <c r="K6" s="188"/>
    </row>
    <row r="7" ht="20.1" customHeight="1" spans="1:12">
      <c r="A7" s="246">
        <v>1</v>
      </c>
      <c r="B7" s="207" t="s">
        <v>11</v>
      </c>
      <c r="C7" s="209">
        <f>C33+C34</f>
        <v>277517</v>
      </c>
      <c r="D7" s="209">
        <f>D33+D34</f>
        <v>8136</v>
      </c>
      <c r="E7" s="209">
        <f>E33+E34</f>
        <v>285653</v>
      </c>
      <c r="F7" s="223"/>
      <c r="G7" s="188" t="s">
        <v>12</v>
      </c>
      <c r="H7" s="209">
        <f>H34+H35+H39</f>
        <v>277517</v>
      </c>
      <c r="I7" s="209">
        <f>I34+I35+I39</f>
        <v>8136</v>
      </c>
      <c r="J7" s="209">
        <f>J34+J35+J39</f>
        <v>285653</v>
      </c>
      <c r="K7" s="223"/>
      <c r="L7" s="281"/>
    </row>
    <row r="8" ht="20.1" customHeight="1" spans="1:11">
      <c r="A8" s="246">
        <v>2</v>
      </c>
      <c r="B8" s="257" t="s">
        <v>13</v>
      </c>
      <c r="C8" s="209">
        <f>SUM(C9:C22)</f>
        <v>33481</v>
      </c>
      <c r="D8" s="209">
        <f>SUM(D9:D22)</f>
        <v>-10289</v>
      </c>
      <c r="E8" s="209">
        <f>SUM(E9:E22)</f>
        <v>23192</v>
      </c>
      <c r="F8" s="191"/>
      <c r="G8" s="104" t="s">
        <v>14</v>
      </c>
      <c r="H8" s="64">
        <v>27999</v>
      </c>
      <c r="I8" s="64"/>
      <c r="J8" s="64">
        <f t="shared" ref="J8:J29" si="0">SUM(H8:I8)</f>
        <v>27999</v>
      </c>
      <c r="K8" s="191"/>
    </row>
    <row r="9" s="4" customFormat="1" ht="20.1" customHeight="1" spans="1:11">
      <c r="A9" s="246">
        <v>3</v>
      </c>
      <c r="B9" s="104" t="s">
        <v>15</v>
      </c>
      <c r="C9" s="271">
        <v>10441</v>
      </c>
      <c r="D9" s="271">
        <v>-8002</v>
      </c>
      <c r="E9" s="64">
        <f t="shared" ref="E9:E21" si="1">SUM(C9:D9)</f>
        <v>2439</v>
      </c>
      <c r="F9" s="191"/>
      <c r="G9" s="104" t="s">
        <v>16</v>
      </c>
      <c r="H9" s="64">
        <v>439</v>
      </c>
      <c r="I9" s="64"/>
      <c r="J9" s="64">
        <f t="shared" si="0"/>
        <v>439</v>
      </c>
      <c r="K9" s="191"/>
    </row>
    <row r="10" s="4" customFormat="1" ht="20.1" customHeight="1" spans="1:11">
      <c r="A10" s="246">
        <v>4</v>
      </c>
      <c r="B10" s="104" t="s">
        <v>17</v>
      </c>
      <c r="C10" s="271">
        <v>2950</v>
      </c>
      <c r="D10" s="271">
        <v>843</v>
      </c>
      <c r="E10" s="64">
        <f t="shared" si="1"/>
        <v>3793</v>
      </c>
      <c r="F10" s="191"/>
      <c r="G10" s="104" t="s">
        <v>18</v>
      </c>
      <c r="H10" s="64">
        <v>10585</v>
      </c>
      <c r="I10" s="64"/>
      <c r="J10" s="64">
        <f t="shared" si="0"/>
        <v>10585</v>
      </c>
      <c r="K10" s="191"/>
    </row>
    <row r="11" s="4" customFormat="1" ht="20.1" customHeight="1" spans="1:11">
      <c r="A11" s="246">
        <v>5</v>
      </c>
      <c r="B11" s="104" t="s">
        <v>19</v>
      </c>
      <c r="C11" s="271">
        <v>620</v>
      </c>
      <c r="D11" s="271">
        <v>-139</v>
      </c>
      <c r="E11" s="64">
        <f t="shared" si="1"/>
        <v>481</v>
      </c>
      <c r="F11" s="191"/>
      <c r="G11" s="104" t="s">
        <v>20</v>
      </c>
      <c r="H11" s="64">
        <v>47803</v>
      </c>
      <c r="I11" s="64"/>
      <c r="J11" s="64">
        <f t="shared" si="0"/>
        <v>47803</v>
      </c>
      <c r="K11" s="191"/>
    </row>
    <row r="12" s="4" customFormat="1" ht="20.1" customHeight="1" spans="1:11">
      <c r="A12" s="246">
        <v>6</v>
      </c>
      <c r="B12" s="104" t="s">
        <v>21</v>
      </c>
      <c r="C12" s="271">
        <v>1950</v>
      </c>
      <c r="D12" s="271">
        <v>-410</v>
      </c>
      <c r="E12" s="64">
        <f t="shared" si="1"/>
        <v>1540</v>
      </c>
      <c r="F12" s="191"/>
      <c r="G12" s="121" t="s">
        <v>22</v>
      </c>
      <c r="H12" s="64">
        <v>3670</v>
      </c>
      <c r="I12" s="64"/>
      <c r="J12" s="64">
        <f t="shared" si="0"/>
        <v>3670</v>
      </c>
      <c r="K12" s="191"/>
    </row>
    <row r="13" s="4" customFormat="1" ht="20.1" customHeight="1" spans="1:11">
      <c r="A13" s="246">
        <v>7</v>
      </c>
      <c r="B13" s="104" t="s">
        <v>23</v>
      </c>
      <c r="C13" s="271">
        <v>1900</v>
      </c>
      <c r="D13" s="271">
        <v>-611</v>
      </c>
      <c r="E13" s="64">
        <f t="shared" si="1"/>
        <v>1289</v>
      </c>
      <c r="F13" s="191"/>
      <c r="G13" s="121" t="s">
        <v>24</v>
      </c>
      <c r="H13" s="64">
        <v>5294</v>
      </c>
      <c r="I13" s="64"/>
      <c r="J13" s="64">
        <f t="shared" si="0"/>
        <v>5294</v>
      </c>
      <c r="K13" s="191"/>
    </row>
    <row r="14" s="4" customFormat="1" ht="20.1" customHeight="1" spans="1:11">
      <c r="A14" s="246">
        <v>8</v>
      </c>
      <c r="B14" s="104" t="s">
        <v>25</v>
      </c>
      <c r="C14" s="271">
        <v>1950</v>
      </c>
      <c r="D14" s="271">
        <v>54</v>
      </c>
      <c r="E14" s="64">
        <f t="shared" si="1"/>
        <v>2004</v>
      </c>
      <c r="F14" s="191"/>
      <c r="G14" s="121" t="s">
        <v>26</v>
      </c>
      <c r="H14" s="64">
        <v>43005</v>
      </c>
      <c r="I14" s="64">
        <v>187</v>
      </c>
      <c r="J14" s="64">
        <f t="shared" si="0"/>
        <v>43192</v>
      </c>
      <c r="K14" s="191"/>
    </row>
    <row r="15" s="4" customFormat="1" ht="20.1" customHeight="1" spans="1:11">
      <c r="A15" s="246">
        <v>9</v>
      </c>
      <c r="B15" s="104" t="s">
        <v>27</v>
      </c>
      <c r="C15" s="271">
        <v>550</v>
      </c>
      <c r="D15" s="271">
        <v>-84</v>
      </c>
      <c r="E15" s="64">
        <f t="shared" si="1"/>
        <v>466</v>
      </c>
      <c r="F15" s="191"/>
      <c r="G15" s="121" t="s">
        <v>28</v>
      </c>
      <c r="H15" s="64">
        <v>29865</v>
      </c>
      <c r="I15" s="64"/>
      <c r="J15" s="64">
        <f t="shared" si="0"/>
        <v>29865</v>
      </c>
      <c r="K15" s="191"/>
    </row>
    <row r="16" s="4" customFormat="1" ht="20.1" customHeight="1" spans="1:11">
      <c r="A16" s="246">
        <v>10</v>
      </c>
      <c r="B16" s="104" t="s">
        <v>29</v>
      </c>
      <c r="C16" s="271">
        <v>680</v>
      </c>
      <c r="D16" s="271">
        <v>34</v>
      </c>
      <c r="E16" s="64">
        <f t="shared" si="1"/>
        <v>714</v>
      </c>
      <c r="F16" s="191"/>
      <c r="G16" s="121" t="s">
        <v>30</v>
      </c>
      <c r="H16" s="64">
        <v>2496</v>
      </c>
      <c r="I16" s="64"/>
      <c r="J16" s="64">
        <f t="shared" si="0"/>
        <v>2496</v>
      </c>
      <c r="K16" s="191"/>
    </row>
    <row r="17" s="4" customFormat="1" ht="20.1" customHeight="1" spans="1:11">
      <c r="A17" s="246">
        <v>11</v>
      </c>
      <c r="B17" s="104" t="s">
        <v>31</v>
      </c>
      <c r="C17" s="271">
        <v>2530</v>
      </c>
      <c r="D17" s="271">
        <v>-880</v>
      </c>
      <c r="E17" s="64">
        <f t="shared" si="1"/>
        <v>1650</v>
      </c>
      <c r="F17" s="191"/>
      <c r="G17" s="121" t="s">
        <v>32</v>
      </c>
      <c r="H17" s="64">
        <v>5052</v>
      </c>
      <c r="I17" s="64">
        <v>2198</v>
      </c>
      <c r="J17" s="64">
        <f t="shared" si="0"/>
        <v>7250</v>
      </c>
      <c r="K17" s="191"/>
    </row>
    <row r="18" s="4" customFormat="1" ht="20.1" customHeight="1" spans="1:11">
      <c r="A18" s="246">
        <v>12</v>
      </c>
      <c r="B18" s="104" t="s">
        <v>33</v>
      </c>
      <c r="C18" s="271">
        <v>520</v>
      </c>
      <c r="D18" s="271">
        <v>23</v>
      </c>
      <c r="E18" s="64">
        <f t="shared" si="1"/>
        <v>543</v>
      </c>
      <c r="F18" s="191"/>
      <c r="G18" s="121" t="s">
        <v>34</v>
      </c>
      <c r="H18" s="64">
        <v>58287</v>
      </c>
      <c r="I18" s="64">
        <v>221</v>
      </c>
      <c r="J18" s="64">
        <f t="shared" si="0"/>
        <v>58508</v>
      </c>
      <c r="K18" s="191"/>
    </row>
    <row r="19" s="4" customFormat="1" ht="20.1" customHeight="1" spans="1:11">
      <c r="A19" s="246">
        <v>13</v>
      </c>
      <c r="B19" s="104" t="s">
        <v>35</v>
      </c>
      <c r="C19" s="271">
        <v>5008</v>
      </c>
      <c r="D19" s="271">
        <v>1269</v>
      </c>
      <c r="E19" s="64">
        <f t="shared" si="1"/>
        <v>6277</v>
      </c>
      <c r="F19" s="191"/>
      <c r="G19" s="121" t="s">
        <v>36</v>
      </c>
      <c r="H19" s="64">
        <v>5036</v>
      </c>
      <c r="I19" s="64">
        <v>256</v>
      </c>
      <c r="J19" s="64">
        <f t="shared" si="0"/>
        <v>5292</v>
      </c>
      <c r="K19" s="191"/>
    </row>
    <row r="20" s="4" customFormat="1" ht="20.1" customHeight="1" spans="1:11">
      <c r="A20" s="246">
        <v>14</v>
      </c>
      <c r="B20" s="104" t="s">
        <v>37</v>
      </c>
      <c r="C20" s="271">
        <v>3802</v>
      </c>
      <c r="D20" s="271">
        <v>-2196</v>
      </c>
      <c r="E20" s="64">
        <f t="shared" si="1"/>
        <v>1606</v>
      </c>
      <c r="F20" s="191"/>
      <c r="G20" s="121" t="s">
        <v>38</v>
      </c>
      <c r="H20" s="64">
        <v>770</v>
      </c>
      <c r="I20" s="64">
        <v>49</v>
      </c>
      <c r="J20" s="64">
        <f t="shared" si="0"/>
        <v>819</v>
      </c>
      <c r="K20" s="191"/>
    </row>
    <row r="21" s="4" customFormat="1" ht="20.1" customHeight="1" spans="1:11">
      <c r="A21" s="246">
        <v>15</v>
      </c>
      <c r="B21" s="104" t="s">
        <v>39</v>
      </c>
      <c r="C21" s="271">
        <v>580</v>
      </c>
      <c r="D21" s="271">
        <v>-190</v>
      </c>
      <c r="E21" s="64">
        <f t="shared" si="1"/>
        <v>390</v>
      </c>
      <c r="F21" s="191"/>
      <c r="G21" s="121" t="s">
        <v>40</v>
      </c>
      <c r="H21" s="64">
        <v>471</v>
      </c>
      <c r="I21" s="64"/>
      <c r="J21" s="64">
        <f t="shared" si="0"/>
        <v>471</v>
      </c>
      <c r="K21" s="191"/>
    </row>
    <row r="22" s="4" customFormat="1" ht="20.1" customHeight="1" spans="1:11">
      <c r="A22" s="246">
        <v>16</v>
      </c>
      <c r="B22" s="104"/>
      <c r="C22" s="64"/>
      <c r="D22" s="64"/>
      <c r="E22" s="64"/>
      <c r="F22" s="191"/>
      <c r="G22" s="121" t="s">
        <v>41</v>
      </c>
      <c r="H22" s="64">
        <v>8792</v>
      </c>
      <c r="I22" s="64">
        <v>4229</v>
      </c>
      <c r="J22" s="64">
        <f t="shared" si="0"/>
        <v>13021</v>
      </c>
      <c r="K22" s="191"/>
    </row>
    <row r="23" s="4" customFormat="1" ht="20.1" customHeight="1" spans="1:11">
      <c r="A23" s="246">
        <v>17</v>
      </c>
      <c r="B23" s="257" t="s">
        <v>42</v>
      </c>
      <c r="C23" s="209">
        <f>SUM(C24:C31)</f>
        <v>23288</v>
      </c>
      <c r="D23" s="209">
        <f>SUM(D24:D31)</f>
        <v>2440</v>
      </c>
      <c r="E23" s="209">
        <f>SUM(E24:E31)</f>
        <v>25728</v>
      </c>
      <c r="F23" s="191"/>
      <c r="G23" s="121" t="s">
        <v>43</v>
      </c>
      <c r="H23" s="64">
        <v>5947</v>
      </c>
      <c r="I23" s="64"/>
      <c r="J23" s="64">
        <f t="shared" si="0"/>
        <v>5947</v>
      </c>
      <c r="K23" s="191"/>
    </row>
    <row r="24" s="4" customFormat="1" ht="20.1" customHeight="1" spans="1:11">
      <c r="A24" s="246">
        <v>18</v>
      </c>
      <c r="B24" s="104" t="s">
        <v>44</v>
      </c>
      <c r="C24" s="64">
        <v>1980</v>
      </c>
      <c r="D24" s="64">
        <v>-486</v>
      </c>
      <c r="E24" s="64">
        <f t="shared" ref="E24:E31" si="2">SUM(C24:D24)</f>
        <v>1494</v>
      </c>
      <c r="F24" s="191"/>
      <c r="G24" s="121" t="s">
        <v>45</v>
      </c>
      <c r="H24" s="64">
        <v>210</v>
      </c>
      <c r="I24" s="64">
        <v>275</v>
      </c>
      <c r="J24" s="64">
        <f t="shared" si="0"/>
        <v>485</v>
      </c>
      <c r="K24" s="191"/>
    </row>
    <row r="25" s="4" customFormat="1" ht="20.1" customHeight="1" spans="1:11">
      <c r="A25" s="246">
        <v>19</v>
      </c>
      <c r="B25" s="104" t="s">
        <v>46</v>
      </c>
      <c r="C25" s="64">
        <v>2367</v>
      </c>
      <c r="D25" s="64">
        <v>-411</v>
      </c>
      <c r="E25" s="64">
        <f t="shared" si="2"/>
        <v>1956</v>
      </c>
      <c r="F25" s="191"/>
      <c r="G25" s="121" t="s">
        <v>47</v>
      </c>
      <c r="H25" s="64">
        <v>1997</v>
      </c>
      <c r="I25" s="64">
        <v>101</v>
      </c>
      <c r="J25" s="64">
        <f t="shared" si="0"/>
        <v>2098</v>
      </c>
      <c r="K25" s="191"/>
    </row>
    <row r="26" s="4" customFormat="1" ht="20.1" customHeight="1" spans="1:11">
      <c r="A26" s="246">
        <v>20</v>
      </c>
      <c r="B26" s="104" t="s">
        <v>48</v>
      </c>
      <c r="C26" s="64">
        <v>2700</v>
      </c>
      <c r="D26" s="64">
        <v>-781</v>
      </c>
      <c r="E26" s="64">
        <f t="shared" si="2"/>
        <v>1919</v>
      </c>
      <c r="F26" s="191"/>
      <c r="G26" s="121" t="s">
        <v>49</v>
      </c>
      <c r="H26" s="64">
        <v>3000</v>
      </c>
      <c r="I26" s="64"/>
      <c r="J26" s="64">
        <f t="shared" si="0"/>
        <v>3000</v>
      </c>
      <c r="K26" s="191"/>
    </row>
    <row r="27" s="4" customFormat="1" ht="20.1" customHeight="1" spans="1:11">
      <c r="A27" s="246">
        <v>21</v>
      </c>
      <c r="B27" s="104" t="s">
        <v>50</v>
      </c>
      <c r="C27" s="64"/>
      <c r="D27" s="64">
        <v>843</v>
      </c>
      <c r="E27" s="64">
        <f t="shared" si="2"/>
        <v>843</v>
      </c>
      <c r="F27" s="191"/>
      <c r="G27" s="104" t="s">
        <v>51</v>
      </c>
      <c r="H27" s="64">
        <v>1214</v>
      </c>
      <c r="I27" s="64"/>
      <c r="J27" s="64">
        <f t="shared" si="0"/>
        <v>1214</v>
      </c>
      <c r="K27" s="191"/>
    </row>
    <row r="28" s="4" customFormat="1" ht="20.1" customHeight="1" spans="1:11">
      <c r="A28" s="246">
        <v>22</v>
      </c>
      <c r="B28" s="104" t="s">
        <v>52</v>
      </c>
      <c r="C28" s="64">
        <v>15748</v>
      </c>
      <c r="D28" s="64">
        <v>-3815</v>
      </c>
      <c r="E28" s="64">
        <f t="shared" si="2"/>
        <v>11933</v>
      </c>
      <c r="F28" s="191"/>
      <c r="G28" s="121" t="s">
        <v>53</v>
      </c>
      <c r="H28" s="64">
        <v>3672</v>
      </c>
      <c r="I28" s="64"/>
      <c r="J28" s="64">
        <f t="shared" si="0"/>
        <v>3672</v>
      </c>
      <c r="K28" s="191"/>
    </row>
    <row r="29" ht="20.1" customHeight="1" spans="1:11">
      <c r="A29" s="246">
        <v>23</v>
      </c>
      <c r="B29" s="121" t="s">
        <v>54</v>
      </c>
      <c r="C29" s="64">
        <v>65</v>
      </c>
      <c r="D29" s="64">
        <v>-65</v>
      </c>
      <c r="E29" s="64">
        <f t="shared" si="2"/>
        <v>0</v>
      </c>
      <c r="F29" s="191"/>
      <c r="G29" s="121" t="s">
        <v>55</v>
      </c>
      <c r="H29" s="64">
        <v>15</v>
      </c>
      <c r="I29" s="64"/>
      <c r="J29" s="64">
        <f t="shared" si="0"/>
        <v>15</v>
      </c>
      <c r="K29" s="191"/>
    </row>
    <row r="30" ht="20.1" customHeight="1" spans="1:11">
      <c r="A30" s="246">
        <v>24</v>
      </c>
      <c r="B30" s="121" t="s">
        <v>56</v>
      </c>
      <c r="C30" s="64">
        <v>48</v>
      </c>
      <c r="D30" s="64">
        <v>102</v>
      </c>
      <c r="E30" s="64">
        <f t="shared" si="2"/>
        <v>150</v>
      </c>
      <c r="F30" s="191"/>
      <c r="G30" s="104"/>
      <c r="H30" s="64"/>
      <c r="I30" s="64"/>
      <c r="J30" s="64"/>
      <c r="K30" s="191"/>
    </row>
    <row r="31" ht="20.1" customHeight="1" spans="1:11">
      <c r="A31" s="246">
        <v>25</v>
      </c>
      <c r="B31" s="104" t="s">
        <v>57</v>
      </c>
      <c r="C31" s="64">
        <v>380</v>
      </c>
      <c r="D31" s="64">
        <v>7053</v>
      </c>
      <c r="E31" s="64">
        <f t="shared" si="2"/>
        <v>7433</v>
      </c>
      <c r="F31" s="191"/>
      <c r="G31" s="104"/>
      <c r="H31" s="64"/>
      <c r="I31" s="64"/>
      <c r="J31" s="64"/>
      <c r="K31" s="191"/>
    </row>
    <row r="32" ht="20.1" customHeight="1" spans="1:11">
      <c r="A32" s="246">
        <v>26</v>
      </c>
      <c r="B32" s="207"/>
      <c r="C32" s="209"/>
      <c r="D32" s="209"/>
      <c r="E32" s="209"/>
      <c r="F32" s="191"/>
      <c r="G32" s="104"/>
      <c r="H32" s="64"/>
      <c r="I32" s="64"/>
      <c r="J32" s="64"/>
      <c r="K32" s="191"/>
    </row>
    <row r="33" ht="20.1" customHeight="1" spans="1:11">
      <c r="A33" s="246">
        <v>27</v>
      </c>
      <c r="B33" s="207" t="s">
        <v>58</v>
      </c>
      <c r="C33" s="209">
        <f>C23+C8</f>
        <v>56769</v>
      </c>
      <c r="D33" s="209">
        <f>D23+D8</f>
        <v>-7849</v>
      </c>
      <c r="E33" s="209">
        <f>E23+E8</f>
        <v>48920</v>
      </c>
      <c r="F33" s="191"/>
      <c r="G33" s="104"/>
      <c r="H33" s="64"/>
      <c r="I33" s="64"/>
      <c r="J33" s="64"/>
      <c r="K33" s="191"/>
    </row>
    <row r="34" ht="20.1" customHeight="1" spans="1:12">
      <c r="A34" s="246">
        <v>28</v>
      </c>
      <c r="B34" s="257" t="s">
        <v>59</v>
      </c>
      <c r="C34" s="209">
        <f>C35+C39+C40+C43+C44</f>
        <v>220748</v>
      </c>
      <c r="D34" s="209">
        <f>D35+D39+D40+D43+D44</f>
        <v>15985</v>
      </c>
      <c r="E34" s="209">
        <f>E35+E39+E40+E43+E44</f>
        <v>236733</v>
      </c>
      <c r="F34" s="191"/>
      <c r="G34" s="207" t="s">
        <v>60</v>
      </c>
      <c r="H34" s="209">
        <f>SUM(H8:H33)</f>
        <v>265619</v>
      </c>
      <c r="I34" s="209">
        <f>SUM(I8:I33)</f>
        <v>7516</v>
      </c>
      <c r="J34" s="209">
        <f>SUM(J8:J33)</f>
        <v>273135</v>
      </c>
      <c r="K34" s="191"/>
      <c r="L34" s="281"/>
    </row>
    <row r="35" ht="20.1" customHeight="1" spans="1:11">
      <c r="A35" s="246">
        <v>29</v>
      </c>
      <c r="B35" s="257" t="s">
        <v>61</v>
      </c>
      <c r="C35" s="209">
        <f>SUM(C36:C38)</f>
        <v>200826</v>
      </c>
      <c r="D35" s="209">
        <f t="shared" ref="D35:J35" si="3">SUM(D36:D38)</f>
        <v>3619</v>
      </c>
      <c r="E35" s="209">
        <f>E36+E37+E38</f>
        <v>204445</v>
      </c>
      <c r="F35" s="191"/>
      <c r="G35" s="257" t="s">
        <v>62</v>
      </c>
      <c r="H35" s="209">
        <f t="shared" si="3"/>
        <v>4880</v>
      </c>
      <c r="I35" s="209">
        <f t="shared" si="3"/>
        <v>620</v>
      </c>
      <c r="J35" s="209">
        <f t="shared" si="3"/>
        <v>5500</v>
      </c>
      <c r="K35" s="191"/>
    </row>
    <row r="36" ht="20.1" customHeight="1" spans="1:11">
      <c r="A36" s="246">
        <v>30</v>
      </c>
      <c r="B36" s="104" t="s">
        <v>63</v>
      </c>
      <c r="C36" s="64">
        <v>4618</v>
      </c>
      <c r="D36" s="64">
        <v>0</v>
      </c>
      <c r="E36" s="64">
        <f t="shared" ref="E36:E39" si="4">SUM(C36:D36)</f>
        <v>4618</v>
      </c>
      <c r="F36" s="191"/>
      <c r="G36" s="104" t="s">
        <v>64</v>
      </c>
      <c r="H36" s="64">
        <v>4880</v>
      </c>
      <c r="I36" s="64">
        <v>620</v>
      </c>
      <c r="J36" s="64">
        <f>SUM(H36:I36)</f>
        <v>5500</v>
      </c>
      <c r="K36" s="191"/>
    </row>
    <row r="37" ht="20.1" customHeight="1" spans="1:11">
      <c r="A37" s="246">
        <v>31</v>
      </c>
      <c r="B37" s="104" t="s">
        <v>65</v>
      </c>
      <c r="C37" s="64">
        <v>162279</v>
      </c>
      <c r="D37" s="64">
        <v>19047</v>
      </c>
      <c r="E37" s="64">
        <f t="shared" si="4"/>
        <v>181326</v>
      </c>
      <c r="F37" s="191"/>
      <c r="G37" s="104" t="s">
        <v>66</v>
      </c>
      <c r="H37" s="64"/>
      <c r="I37" s="64"/>
      <c r="J37" s="64"/>
      <c r="K37" s="191"/>
    </row>
    <row r="38" ht="20.1" customHeight="1" spans="1:11">
      <c r="A38" s="246">
        <v>32</v>
      </c>
      <c r="B38" s="104" t="s">
        <v>67</v>
      </c>
      <c r="C38" s="64">
        <v>33929</v>
      </c>
      <c r="D38" s="64">
        <v>-15428</v>
      </c>
      <c r="E38" s="64">
        <f t="shared" si="4"/>
        <v>18501</v>
      </c>
      <c r="F38" s="191"/>
      <c r="G38" s="104" t="s">
        <v>68</v>
      </c>
      <c r="H38" s="64"/>
      <c r="I38" s="64"/>
      <c r="J38" s="64"/>
      <c r="K38" s="191"/>
    </row>
    <row r="39" ht="20.1" customHeight="1" spans="1:11">
      <c r="A39" s="246">
        <v>33</v>
      </c>
      <c r="B39" s="257" t="s">
        <v>69</v>
      </c>
      <c r="C39" s="209">
        <v>10327</v>
      </c>
      <c r="D39" s="209">
        <v>839</v>
      </c>
      <c r="E39" s="64">
        <f t="shared" si="4"/>
        <v>11166</v>
      </c>
      <c r="F39" s="191"/>
      <c r="G39" s="257" t="s">
        <v>70</v>
      </c>
      <c r="H39" s="209">
        <v>7018</v>
      </c>
      <c r="I39" s="209">
        <v>0</v>
      </c>
      <c r="J39" s="64">
        <f>SUM(H39:I39)</f>
        <v>7018</v>
      </c>
      <c r="K39" s="191"/>
    </row>
    <row r="40" ht="20.1" customHeight="1" spans="1:11">
      <c r="A40" s="246">
        <v>34</v>
      </c>
      <c r="B40" s="212" t="s">
        <v>71</v>
      </c>
      <c r="C40" s="209">
        <f>SUM(C41:C42)</f>
        <v>4566</v>
      </c>
      <c r="D40" s="209">
        <f>SUM(D41:D42)</f>
        <v>-2490</v>
      </c>
      <c r="E40" s="209">
        <f>SUM(E41:E42)</f>
        <v>2076</v>
      </c>
      <c r="F40" s="191"/>
      <c r="G40" s="272"/>
      <c r="H40" s="64"/>
      <c r="I40" s="64"/>
      <c r="J40" s="64"/>
      <c r="K40" s="191"/>
    </row>
    <row r="41" ht="20.1" customHeight="1" spans="1:11">
      <c r="A41" s="246">
        <v>35</v>
      </c>
      <c r="B41" s="285" t="s">
        <v>72</v>
      </c>
      <c r="C41" s="64">
        <v>3490</v>
      </c>
      <c r="D41" s="64">
        <v>-2290</v>
      </c>
      <c r="E41" s="64">
        <f t="shared" ref="E41:E43" si="5">SUM(C41:D41)</f>
        <v>1200</v>
      </c>
      <c r="F41" s="191"/>
      <c r="G41" s="272"/>
      <c r="H41" s="64"/>
      <c r="I41" s="64"/>
      <c r="J41" s="64"/>
      <c r="K41" s="191"/>
    </row>
    <row r="42" ht="20.1" customHeight="1" spans="1:11">
      <c r="A42" s="246">
        <v>36</v>
      </c>
      <c r="B42" s="287" t="s">
        <v>73</v>
      </c>
      <c r="C42" s="64">
        <v>1076</v>
      </c>
      <c r="D42" s="64">
        <v>-200</v>
      </c>
      <c r="E42" s="64">
        <f t="shared" si="5"/>
        <v>876</v>
      </c>
      <c r="F42" s="191"/>
      <c r="G42" s="191"/>
      <c r="H42" s="64"/>
      <c r="I42" s="64"/>
      <c r="J42" s="64"/>
      <c r="K42" s="191"/>
    </row>
    <row r="43" ht="20.1" customHeight="1" spans="1:11">
      <c r="A43" s="246">
        <v>37</v>
      </c>
      <c r="B43" s="212" t="s">
        <v>74</v>
      </c>
      <c r="C43" s="64">
        <v>5029</v>
      </c>
      <c r="D43" s="64">
        <v>0</v>
      </c>
      <c r="E43" s="64">
        <f t="shared" si="5"/>
        <v>5029</v>
      </c>
      <c r="F43" s="223"/>
      <c r="G43" s="191"/>
      <c r="H43" s="64"/>
      <c r="I43" s="64"/>
      <c r="J43" s="64"/>
      <c r="K43" s="191"/>
    </row>
    <row r="44" ht="20.1" customHeight="1" spans="1:11">
      <c r="A44" s="246">
        <v>38</v>
      </c>
      <c r="B44" s="257" t="s">
        <v>75</v>
      </c>
      <c r="C44" s="209">
        <f>SUM(C45:C46)</f>
        <v>0</v>
      </c>
      <c r="D44" s="209">
        <f>SUM(D45:D46)</f>
        <v>14017</v>
      </c>
      <c r="E44" s="209">
        <f>SUM(E45:E46)</f>
        <v>14017</v>
      </c>
      <c r="F44" s="191"/>
      <c r="G44" s="191"/>
      <c r="H44" s="64"/>
      <c r="I44" s="64"/>
      <c r="J44" s="64"/>
      <c r="K44" s="191"/>
    </row>
    <row r="45" ht="20.1" customHeight="1" spans="1:11">
      <c r="A45" s="246">
        <v>39</v>
      </c>
      <c r="B45" s="104" t="s">
        <v>76</v>
      </c>
      <c r="C45" s="64"/>
      <c r="D45" s="64">
        <v>7000</v>
      </c>
      <c r="E45" s="64">
        <f>SUM(C45:D45)</f>
        <v>7000</v>
      </c>
      <c r="F45" s="191"/>
      <c r="G45" s="191"/>
      <c r="H45" s="191"/>
      <c r="I45" s="191"/>
      <c r="J45" s="191"/>
      <c r="K45" s="191"/>
    </row>
    <row r="46" ht="18" customHeight="1" spans="1:11">
      <c r="A46" s="246">
        <v>40</v>
      </c>
      <c r="B46" s="104" t="s">
        <v>77</v>
      </c>
      <c r="C46" s="191"/>
      <c r="D46" s="288">
        <v>7017</v>
      </c>
      <c r="E46" s="64">
        <f>SUM(C46:D46)</f>
        <v>7017</v>
      </c>
      <c r="F46" s="191"/>
      <c r="G46" s="191"/>
      <c r="H46" s="191"/>
      <c r="I46" s="191"/>
      <c r="J46" s="191"/>
      <c r="K46" s="191"/>
    </row>
  </sheetData>
  <mergeCells count="14">
    <mergeCell ref="A2:K2"/>
    <mergeCell ref="B4:F4"/>
    <mergeCell ref="G4:K4"/>
    <mergeCell ref="A4:A6"/>
    <mergeCell ref="B5:B6"/>
    <mergeCell ref="C5:C6"/>
    <mergeCell ref="D5:D6"/>
    <mergeCell ref="E5:E6"/>
    <mergeCell ref="F5:F6"/>
    <mergeCell ref="G5:G6"/>
    <mergeCell ref="H5:H6"/>
    <mergeCell ref="I5:I6"/>
    <mergeCell ref="J5:J6"/>
    <mergeCell ref="K5:K6"/>
  </mergeCells>
  <printOptions horizontalCentered="1"/>
  <pageMargins left="0.590277777777778" right="0.393055555555556" top="0.984027777777778" bottom="0.786805555555556" header="0.511805555555556" footer="0.511805555555556"/>
  <pageSetup paperSize="9" scale="87" firstPageNumber="11" orientation="landscape" useFirstPageNumber="1" horizontalDpi="600"/>
  <headerFooter differentOddEven="1">
    <oddFooter>&amp;R—　&amp;P　—</oddFooter>
    <evenFooter>&amp;L—　&amp;P　—</evenFooter>
  </headerFooter>
  <ignoredErrors>
    <ignoredError sqref="J35 H35" formulaRange="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zoomScale="120" zoomScaleNormal="120" topLeftCell="A7" workbookViewId="0">
      <selection activeCell="A1" sqref="A1:J35"/>
    </sheetView>
  </sheetViews>
  <sheetFormatPr defaultColWidth="9" defaultRowHeight="14.25"/>
  <cols>
    <col min="1" max="1" width="23.5" customWidth="1"/>
    <col min="2" max="2" width="11.5" customWidth="1"/>
    <col min="3" max="3" width="10.375" customWidth="1"/>
    <col min="4" max="4" width="13.125" customWidth="1"/>
    <col min="5" max="5" width="7" customWidth="1"/>
    <col min="6" max="6" width="32" customWidth="1"/>
    <col min="7" max="7" width="10.375" customWidth="1"/>
    <col min="9" max="9" width="12.75" customWidth="1"/>
    <col min="10" max="10" width="8.125" customWidth="1"/>
  </cols>
  <sheetData>
    <row r="1" ht="23.1" customHeight="1" spans="1:1">
      <c r="A1" s="88" t="s">
        <v>690</v>
      </c>
    </row>
    <row r="2" ht="33" customHeight="1" spans="1:10">
      <c r="A2" s="41" t="s">
        <v>691</v>
      </c>
      <c r="B2" s="41"/>
      <c r="C2" s="41"/>
      <c r="D2" s="41"/>
      <c r="E2" s="41"/>
      <c r="F2" s="41"/>
      <c r="G2" s="41"/>
      <c r="H2" s="41"/>
      <c r="I2" s="41"/>
      <c r="J2" s="41"/>
    </row>
    <row r="3" ht="21" customHeight="1" spans="1:10">
      <c r="A3" s="43"/>
      <c r="B3" s="45"/>
      <c r="C3" s="45"/>
      <c r="D3" s="45"/>
      <c r="J3" s="84" t="s">
        <v>439</v>
      </c>
    </row>
    <row r="4" ht="30.95" customHeight="1" spans="1:10">
      <c r="A4" s="50" t="s">
        <v>692</v>
      </c>
      <c r="B4" s="51" t="s">
        <v>6</v>
      </c>
      <c r="C4" s="48" t="s">
        <v>7</v>
      </c>
      <c r="D4" s="49" t="s">
        <v>8</v>
      </c>
      <c r="E4" s="46" t="s">
        <v>9</v>
      </c>
      <c r="F4" s="50" t="s">
        <v>692</v>
      </c>
      <c r="G4" s="51" t="s">
        <v>6</v>
      </c>
      <c r="H4" s="48" t="s">
        <v>7</v>
      </c>
      <c r="I4" s="49" t="s">
        <v>8</v>
      </c>
      <c r="J4" s="46" t="s">
        <v>9</v>
      </c>
    </row>
    <row r="5" ht="20.1" customHeight="1" spans="1:10">
      <c r="A5" s="46" t="s">
        <v>693</v>
      </c>
      <c r="B5" s="53">
        <f>B6+B7+B13</f>
        <v>2009</v>
      </c>
      <c r="C5" s="53">
        <f>C6+C7+C13</f>
        <v>-822</v>
      </c>
      <c r="D5" s="53">
        <f>D6+D7+D13</f>
        <v>1187</v>
      </c>
      <c r="E5" s="54"/>
      <c r="F5" s="46" t="s">
        <v>694</v>
      </c>
      <c r="G5" s="53">
        <f t="shared" ref="G5:I5" si="0">G6+G9+G13</f>
        <v>2009</v>
      </c>
      <c r="H5" s="53">
        <f t="shared" si="0"/>
        <v>-822</v>
      </c>
      <c r="I5" s="53">
        <f t="shared" si="0"/>
        <v>1187</v>
      </c>
      <c r="J5" s="54"/>
    </row>
    <row r="6" ht="20.1" customHeight="1" spans="1:10">
      <c r="A6" s="55" t="s">
        <v>695</v>
      </c>
      <c r="B6" s="79">
        <v>9</v>
      </c>
      <c r="C6" s="79"/>
      <c r="D6" s="79">
        <v>9</v>
      </c>
      <c r="E6" s="54"/>
      <c r="F6" s="55" t="s">
        <v>696</v>
      </c>
      <c r="G6" s="53">
        <f t="shared" ref="G6:I6" si="1">G7+G8</f>
        <v>2009</v>
      </c>
      <c r="H6" s="53">
        <f t="shared" si="1"/>
        <v>-822</v>
      </c>
      <c r="I6" s="53">
        <f t="shared" si="1"/>
        <v>1187</v>
      </c>
      <c r="J6" s="54"/>
    </row>
    <row r="7" ht="29" customHeight="1" spans="1:10">
      <c r="A7" s="55" t="s">
        <v>697</v>
      </c>
      <c r="B7" s="53">
        <f>B8+B9+B10+B11+B12</f>
        <v>2000</v>
      </c>
      <c r="C7" s="53">
        <f>C8+C9+C10+C11+C12</f>
        <v>-840</v>
      </c>
      <c r="D7" s="53">
        <f>D8+D9+D10+D11+D12</f>
        <v>1160</v>
      </c>
      <c r="E7" s="54"/>
      <c r="F7" s="57" t="s">
        <v>698</v>
      </c>
      <c r="G7" s="58">
        <v>933</v>
      </c>
      <c r="H7" s="58">
        <f>I7-G7</f>
        <v>-622</v>
      </c>
      <c r="I7" s="58">
        <v>311</v>
      </c>
      <c r="J7" s="54"/>
    </row>
    <row r="8" ht="20.1" customHeight="1" spans="1:10">
      <c r="A8" s="59" t="s">
        <v>699</v>
      </c>
      <c r="B8" s="58">
        <v>2000</v>
      </c>
      <c r="C8" s="58">
        <v>-840</v>
      </c>
      <c r="D8" s="58">
        <v>1160</v>
      </c>
      <c r="E8" s="54"/>
      <c r="F8" s="80" t="s">
        <v>700</v>
      </c>
      <c r="G8" s="58">
        <v>1076</v>
      </c>
      <c r="H8" s="58">
        <f>I8-G8</f>
        <v>-200</v>
      </c>
      <c r="I8" s="58">
        <v>876</v>
      </c>
      <c r="J8" s="54"/>
    </row>
    <row r="9" ht="20.1" customHeight="1" spans="1:10">
      <c r="A9" s="59" t="s">
        <v>701</v>
      </c>
      <c r="B9" s="58"/>
      <c r="C9" s="58"/>
      <c r="D9" s="58">
        <f t="shared" ref="D9:D13" si="2">B9+C9</f>
        <v>0</v>
      </c>
      <c r="E9" s="54"/>
      <c r="F9" s="55"/>
      <c r="G9" s="58"/>
      <c r="H9" s="58"/>
      <c r="I9" s="58"/>
      <c r="J9" s="89"/>
    </row>
    <row r="10" ht="20.1" customHeight="1" spans="1:10">
      <c r="A10" s="59" t="s">
        <v>702</v>
      </c>
      <c r="B10" s="58"/>
      <c r="C10" s="58"/>
      <c r="D10" s="58">
        <f t="shared" si="2"/>
        <v>0</v>
      </c>
      <c r="E10" s="54"/>
      <c r="F10" s="57"/>
      <c r="G10" s="58"/>
      <c r="H10" s="58"/>
      <c r="I10" s="58"/>
      <c r="J10" s="89"/>
    </row>
    <row r="11" ht="20.1" customHeight="1" spans="1:10">
      <c r="A11" s="59" t="s">
        <v>703</v>
      </c>
      <c r="B11" s="58"/>
      <c r="C11" s="58"/>
      <c r="D11" s="58"/>
      <c r="E11" s="54"/>
      <c r="F11" s="80"/>
      <c r="G11" s="58"/>
      <c r="H11" s="58"/>
      <c r="I11" s="58"/>
      <c r="J11" s="89"/>
    </row>
    <row r="12" ht="20.1" customHeight="1" spans="1:10">
      <c r="A12" s="59" t="s">
        <v>704</v>
      </c>
      <c r="B12" s="58"/>
      <c r="C12" s="58"/>
      <c r="D12" s="58"/>
      <c r="E12" s="54"/>
      <c r="F12" s="89"/>
      <c r="G12" s="89"/>
      <c r="H12" s="89"/>
      <c r="I12" s="89"/>
      <c r="J12" s="89"/>
    </row>
    <row r="13" ht="20.1" customHeight="1" spans="1:10">
      <c r="A13" s="55" t="s">
        <v>705</v>
      </c>
      <c r="B13" s="58">
        <v>0</v>
      </c>
      <c r="C13" s="58">
        <v>18</v>
      </c>
      <c r="D13" s="58">
        <f t="shared" si="2"/>
        <v>18</v>
      </c>
      <c r="E13" s="54"/>
      <c r="F13" s="55" t="s">
        <v>706</v>
      </c>
      <c r="G13" s="89"/>
      <c r="H13" s="58">
        <v>0</v>
      </c>
      <c r="I13" s="58">
        <f>G13+H13</f>
        <v>0</v>
      </c>
      <c r="J13" s="89"/>
    </row>
    <row r="14" ht="39" customHeight="1" spans="1:5">
      <c r="A14" s="90" t="s">
        <v>707</v>
      </c>
      <c r="B14" s="90"/>
      <c r="C14" s="90"/>
      <c r="D14" s="90"/>
      <c r="E14" s="90"/>
    </row>
    <row r="15" ht="20.1" customHeight="1"/>
  </sheetData>
  <mergeCells count="2">
    <mergeCell ref="A2:J2"/>
    <mergeCell ref="A14:E14"/>
  </mergeCells>
  <printOptions horizontalCentered="1"/>
  <pageMargins left="0.786805555555556" right="0.786805555555556" top="0.984027777777778" bottom="0.786805555555556" header="0.511805555555556" footer="0.393055555555556"/>
  <pageSetup paperSize="9" scale="80" firstPageNumber="37" orientation="landscape" useFirstPageNumber="1" horizontalDpi="600"/>
  <headerFooter differentOddEven="1">
    <oddFooter>&amp;R— &amp;P —</oddFooter>
    <evenFooter>&amp;L— &amp;P —</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2"/>
  <sheetViews>
    <sheetView zoomScale="115" zoomScaleNormal="115" workbookViewId="0">
      <selection activeCell="A4" sqref="$A4:$XFD4"/>
    </sheetView>
  </sheetViews>
  <sheetFormatPr defaultColWidth="9" defaultRowHeight="14.25"/>
  <cols>
    <col min="1" max="1" width="34.5416666666667" style="36" customWidth="1"/>
    <col min="2" max="2" width="11" style="37" customWidth="1"/>
    <col min="3" max="3" width="8.45" customWidth="1"/>
    <col min="4" max="4" width="11.45" customWidth="1"/>
    <col min="6" max="6" width="41.45" customWidth="1"/>
    <col min="7" max="7" width="9.63333333333333" customWidth="1"/>
    <col min="8" max="8" width="8.54166666666667" customWidth="1"/>
    <col min="9" max="9" width="11.9916666666667" style="38" customWidth="1"/>
  </cols>
  <sheetData>
    <row r="1" ht="21" customHeight="1" spans="1:10">
      <c r="A1" s="39" t="s">
        <v>708</v>
      </c>
      <c r="B1" s="40"/>
      <c r="C1" s="38"/>
      <c r="D1" s="38"/>
      <c r="E1" s="38"/>
      <c r="F1" s="38"/>
      <c r="G1" s="38"/>
      <c r="H1" s="38"/>
      <c r="J1" s="38"/>
    </row>
    <row r="2" ht="24" spans="1:10">
      <c r="A2" s="41" t="s">
        <v>709</v>
      </c>
      <c r="B2" s="42"/>
      <c r="C2" s="41"/>
      <c r="D2" s="41"/>
      <c r="E2" s="41"/>
      <c r="F2" s="41"/>
      <c r="G2" s="41"/>
      <c r="H2" s="41"/>
      <c r="I2" s="41"/>
      <c r="J2" s="41"/>
    </row>
    <row r="3" spans="1:10">
      <c r="A3" s="43"/>
      <c r="B3" s="44"/>
      <c r="C3" s="45"/>
      <c r="D3" s="45"/>
      <c r="E3" s="38"/>
      <c r="F3" s="38"/>
      <c r="G3" s="38"/>
      <c r="H3" s="38"/>
      <c r="J3" s="84" t="s">
        <v>439</v>
      </c>
    </row>
    <row r="4" ht="29" customHeight="1" spans="1:10">
      <c r="A4" s="46" t="s">
        <v>692</v>
      </c>
      <c r="B4" s="47" t="s">
        <v>6</v>
      </c>
      <c r="C4" s="48" t="s">
        <v>7</v>
      </c>
      <c r="D4" s="49" t="s">
        <v>8</v>
      </c>
      <c r="E4" s="50" t="s">
        <v>710</v>
      </c>
      <c r="F4" s="50" t="s">
        <v>692</v>
      </c>
      <c r="G4" s="51" t="s">
        <v>6</v>
      </c>
      <c r="H4" s="48" t="s">
        <v>7</v>
      </c>
      <c r="I4" s="49" t="s">
        <v>8</v>
      </c>
      <c r="J4" s="50" t="s">
        <v>710</v>
      </c>
    </row>
    <row r="5" ht="18.95" customHeight="1" spans="1:10">
      <c r="A5" s="46" t="s">
        <v>693</v>
      </c>
      <c r="B5" s="52">
        <f>B6+B7</f>
        <v>2009</v>
      </c>
      <c r="C5" s="53">
        <f t="shared" ref="C5:C8" si="0">D5-B5</f>
        <v>-822</v>
      </c>
      <c r="D5" s="53">
        <f>D6+D7+D37</f>
        <v>1187</v>
      </c>
      <c r="E5" s="54"/>
      <c r="F5" s="46" t="s">
        <v>694</v>
      </c>
      <c r="G5" s="53">
        <f t="shared" ref="G5:I5" si="1">G6+G37</f>
        <v>2009</v>
      </c>
      <c r="H5" s="53">
        <f t="shared" si="1"/>
        <v>-822</v>
      </c>
      <c r="I5" s="53">
        <f t="shared" si="1"/>
        <v>1187</v>
      </c>
      <c r="J5" s="54"/>
    </row>
    <row r="6" ht="18.95" customHeight="1" spans="1:10">
      <c r="A6" s="55" t="s">
        <v>695</v>
      </c>
      <c r="B6" s="52">
        <v>9</v>
      </c>
      <c r="C6" s="53">
        <f t="shared" si="0"/>
        <v>0</v>
      </c>
      <c r="D6" s="53">
        <v>9</v>
      </c>
      <c r="E6" s="54"/>
      <c r="F6" s="56" t="s">
        <v>711</v>
      </c>
      <c r="G6" s="53">
        <f>G7+G12</f>
        <v>2009</v>
      </c>
      <c r="H6" s="53">
        <f t="shared" ref="H6:H12" si="2">I6-G6</f>
        <v>-822</v>
      </c>
      <c r="I6" s="53">
        <f>I7+I12</f>
        <v>1187</v>
      </c>
      <c r="J6" s="54"/>
    </row>
    <row r="7" ht="18.95" customHeight="1" spans="1:10">
      <c r="A7" s="55" t="s">
        <v>697</v>
      </c>
      <c r="B7" s="52">
        <f>B8+B32+B35+B36</f>
        <v>2000</v>
      </c>
      <c r="C7" s="53">
        <f t="shared" si="0"/>
        <v>-840</v>
      </c>
      <c r="D7" s="53">
        <f>D8+D32</f>
        <v>1160</v>
      </c>
      <c r="E7" s="54"/>
      <c r="F7" s="57" t="s">
        <v>698</v>
      </c>
      <c r="G7" s="58">
        <f>G8</f>
        <v>933</v>
      </c>
      <c r="H7" s="58">
        <f t="shared" si="2"/>
        <v>-622</v>
      </c>
      <c r="I7" s="58">
        <f>SUM(I8:I9)</f>
        <v>311</v>
      </c>
      <c r="J7" s="54"/>
    </row>
    <row r="8" ht="18" customHeight="1" spans="1:10">
      <c r="A8" s="59" t="s">
        <v>699</v>
      </c>
      <c r="B8" s="60">
        <f>B9</f>
        <v>2000</v>
      </c>
      <c r="C8" s="58">
        <f t="shared" si="0"/>
        <v>-840</v>
      </c>
      <c r="D8" s="58">
        <f>D9</f>
        <v>1160</v>
      </c>
      <c r="E8" s="54"/>
      <c r="F8" s="61" t="s">
        <v>712</v>
      </c>
      <c r="G8" s="58">
        <f>SUM(G9:G11)</f>
        <v>933</v>
      </c>
      <c r="H8" s="58">
        <f t="shared" si="2"/>
        <v>-622</v>
      </c>
      <c r="I8" s="58">
        <f>SUM(I9:I11)</f>
        <v>311</v>
      </c>
      <c r="J8" s="54"/>
    </row>
    <row r="9" ht="18" customHeight="1" spans="1:10">
      <c r="A9" s="62" t="s">
        <v>713</v>
      </c>
      <c r="B9" s="63">
        <f>SUM(B10:B31)</f>
        <v>2000</v>
      </c>
      <c r="C9" s="58">
        <f>SUM(C10:C31)</f>
        <v>-840</v>
      </c>
      <c r="D9" s="64">
        <f>SUM(D10:D31)</f>
        <v>1160</v>
      </c>
      <c r="E9" s="54"/>
      <c r="F9" s="65" t="s">
        <v>714</v>
      </c>
      <c r="G9" s="58">
        <v>223</v>
      </c>
      <c r="H9" s="58">
        <f t="shared" si="2"/>
        <v>-223</v>
      </c>
      <c r="I9" s="58">
        <v>0</v>
      </c>
      <c r="J9" s="54"/>
    </row>
    <row r="10" ht="18" customHeight="1" spans="1:10">
      <c r="A10" s="66" t="s">
        <v>715</v>
      </c>
      <c r="B10" s="67">
        <v>8</v>
      </c>
      <c r="C10" s="58">
        <f t="shared" ref="C10:C31" si="3">D10-B10</f>
        <v>13.84</v>
      </c>
      <c r="D10" s="58">
        <v>21.84</v>
      </c>
      <c r="E10" s="54"/>
      <c r="F10" s="65" t="s">
        <v>716</v>
      </c>
      <c r="G10" s="58">
        <f>9</f>
        <v>9</v>
      </c>
      <c r="H10" s="58">
        <f t="shared" si="2"/>
        <v>18</v>
      </c>
      <c r="I10" s="58">
        <v>27</v>
      </c>
      <c r="J10" s="54"/>
    </row>
    <row r="11" ht="18" customHeight="1" spans="1:10">
      <c r="A11" s="66" t="s">
        <v>717</v>
      </c>
      <c r="B11" s="67">
        <v>7</v>
      </c>
      <c r="C11" s="58">
        <f t="shared" si="3"/>
        <v>1.58</v>
      </c>
      <c r="D11" s="58">
        <v>8.58</v>
      </c>
      <c r="E11" s="54"/>
      <c r="F11" s="65" t="s">
        <v>718</v>
      </c>
      <c r="G11" s="58">
        <v>701</v>
      </c>
      <c r="H11" s="58">
        <f t="shared" si="2"/>
        <v>-417</v>
      </c>
      <c r="I11" s="58">
        <v>284</v>
      </c>
      <c r="J11" s="73"/>
    </row>
    <row r="12" ht="18" customHeight="1" spans="1:10">
      <c r="A12" s="66" t="s">
        <v>719</v>
      </c>
      <c r="B12" s="67">
        <v>3</v>
      </c>
      <c r="C12" s="58">
        <f t="shared" si="3"/>
        <v>21.07</v>
      </c>
      <c r="D12" s="58">
        <v>24.07</v>
      </c>
      <c r="E12" s="54"/>
      <c r="F12" s="59" t="s">
        <v>720</v>
      </c>
      <c r="G12" s="58">
        <v>1076</v>
      </c>
      <c r="H12" s="58">
        <f t="shared" si="2"/>
        <v>-200</v>
      </c>
      <c r="I12" s="58">
        <v>876</v>
      </c>
      <c r="J12" s="73"/>
    </row>
    <row r="13" ht="18" customHeight="1" spans="1:10">
      <c r="A13" s="66" t="s">
        <v>721</v>
      </c>
      <c r="B13" s="67">
        <v>120</v>
      </c>
      <c r="C13" s="58">
        <f t="shared" si="3"/>
        <v>-120</v>
      </c>
      <c r="D13" s="58">
        <v>0</v>
      </c>
      <c r="E13" s="54"/>
      <c r="F13" s="68"/>
      <c r="G13" s="69"/>
      <c r="H13" s="69"/>
      <c r="I13" s="85"/>
      <c r="J13" s="73"/>
    </row>
    <row r="14" ht="18" customHeight="1" spans="1:10">
      <c r="A14" s="66" t="s">
        <v>722</v>
      </c>
      <c r="B14" s="67">
        <v>1</v>
      </c>
      <c r="C14" s="58">
        <f t="shared" si="3"/>
        <v>-1</v>
      </c>
      <c r="D14" s="58">
        <v>0</v>
      </c>
      <c r="E14" s="54"/>
      <c r="F14" s="70"/>
      <c r="G14" s="71"/>
      <c r="H14" s="71"/>
      <c r="I14" s="86"/>
      <c r="J14" s="73"/>
    </row>
    <row r="15" ht="18" customHeight="1" spans="1:10">
      <c r="A15" s="66" t="s">
        <v>723</v>
      </c>
      <c r="B15" s="67">
        <v>6</v>
      </c>
      <c r="C15" s="58">
        <f t="shared" si="3"/>
        <v>-6</v>
      </c>
      <c r="D15" s="58">
        <v>0</v>
      </c>
      <c r="E15" s="54"/>
      <c r="F15" s="72"/>
      <c r="G15" s="73"/>
      <c r="H15" s="73"/>
      <c r="I15" s="73"/>
      <c r="J15" s="73"/>
    </row>
    <row r="16" ht="18" customHeight="1" spans="1:10">
      <c r="A16" s="66" t="s">
        <v>724</v>
      </c>
      <c r="B16" s="67">
        <v>1</v>
      </c>
      <c r="C16" s="58">
        <f t="shared" si="3"/>
        <v>-0.69</v>
      </c>
      <c r="D16" s="58">
        <v>0.31</v>
      </c>
      <c r="E16" s="54"/>
      <c r="F16" s="73"/>
      <c r="G16" s="73"/>
      <c r="H16" s="73"/>
      <c r="I16" s="73"/>
      <c r="J16" s="73"/>
    </row>
    <row r="17" ht="18" customHeight="1" spans="1:10">
      <c r="A17" s="66" t="s">
        <v>725</v>
      </c>
      <c r="B17" s="67">
        <v>487</v>
      </c>
      <c r="C17" s="58">
        <f t="shared" si="3"/>
        <v>-485.45</v>
      </c>
      <c r="D17" s="58">
        <v>1.55</v>
      </c>
      <c r="E17" s="54"/>
      <c r="F17" s="73"/>
      <c r="G17" s="73"/>
      <c r="H17" s="73"/>
      <c r="I17" s="73"/>
      <c r="J17" s="73"/>
    </row>
    <row r="18" ht="18" customHeight="1" spans="1:10">
      <c r="A18" s="66" t="s">
        <v>726</v>
      </c>
      <c r="B18" s="67">
        <v>15</v>
      </c>
      <c r="C18" s="58">
        <f t="shared" si="3"/>
        <v>8.83</v>
      </c>
      <c r="D18" s="58">
        <v>23.83</v>
      </c>
      <c r="E18" s="54"/>
      <c r="F18" s="73"/>
      <c r="G18" s="73"/>
      <c r="H18" s="73"/>
      <c r="I18" s="73"/>
      <c r="J18" s="73"/>
    </row>
    <row r="19" ht="18" customHeight="1" spans="1:10">
      <c r="A19" s="66" t="s">
        <v>727</v>
      </c>
      <c r="B19" s="67">
        <v>0</v>
      </c>
      <c r="C19" s="58">
        <f t="shared" si="3"/>
        <v>32.2</v>
      </c>
      <c r="D19" s="58">
        <v>32.2</v>
      </c>
      <c r="E19" s="54"/>
      <c r="F19" s="73"/>
      <c r="G19" s="73"/>
      <c r="H19" s="73"/>
      <c r="I19" s="73"/>
      <c r="J19" s="73"/>
    </row>
    <row r="20" ht="18" customHeight="1" spans="1:10">
      <c r="A20" s="66" t="s">
        <v>728</v>
      </c>
      <c r="B20" s="67">
        <v>5</v>
      </c>
      <c r="C20" s="58">
        <f t="shared" si="3"/>
        <v>-5</v>
      </c>
      <c r="D20" s="58">
        <v>0</v>
      </c>
      <c r="E20" s="54"/>
      <c r="F20" s="73"/>
      <c r="G20" s="73"/>
      <c r="H20" s="73"/>
      <c r="I20" s="73"/>
      <c r="J20" s="73"/>
    </row>
    <row r="21" ht="18" customHeight="1" spans="1:10">
      <c r="A21" s="66" t="s">
        <v>729</v>
      </c>
      <c r="B21" s="67">
        <v>10</v>
      </c>
      <c r="C21" s="58">
        <f t="shared" si="3"/>
        <v>-10</v>
      </c>
      <c r="D21" s="58">
        <v>0</v>
      </c>
      <c r="E21" s="54"/>
      <c r="F21" s="73"/>
      <c r="G21" s="73"/>
      <c r="H21" s="73"/>
      <c r="I21" s="73"/>
      <c r="J21" s="73"/>
    </row>
    <row r="22" ht="18" customHeight="1" spans="1:10">
      <c r="A22" s="66" t="s">
        <v>730</v>
      </c>
      <c r="B22" s="67">
        <v>3</v>
      </c>
      <c r="C22" s="58">
        <f t="shared" si="3"/>
        <v>-1.21</v>
      </c>
      <c r="D22" s="58">
        <v>1.79</v>
      </c>
      <c r="E22" s="54"/>
      <c r="F22" s="73"/>
      <c r="G22" s="73"/>
      <c r="H22" s="73"/>
      <c r="I22" s="73"/>
      <c r="J22" s="73"/>
    </row>
    <row r="23" ht="18" customHeight="1" spans="1:10">
      <c r="A23" s="66" t="s">
        <v>731</v>
      </c>
      <c r="B23" s="67">
        <v>29</v>
      </c>
      <c r="C23" s="58">
        <f t="shared" si="3"/>
        <v>-6.87</v>
      </c>
      <c r="D23" s="58">
        <v>22.13</v>
      </c>
      <c r="E23" s="54"/>
      <c r="F23" s="73"/>
      <c r="G23" s="73"/>
      <c r="H23" s="73"/>
      <c r="I23" s="73"/>
      <c r="J23" s="73"/>
    </row>
    <row r="24" ht="18" customHeight="1" spans="1:10">
      <c r="A24" s="66" t="s">
        <v>732</v>
      </c>
      <c r="B24" s="67">
        <v>3</v>
      </c>
      <c r="C24" s="58">
        <f t="shared" si="3"/>
        <v>-3</v>
      </c>
      <c r="D24" s="58">
        <v>0</v>
      </c>
      <c r="E24" s="54"/>
      <c r="F24" s="73"/>
      <c r="G24" s="73"/>
      <c r="H24" s="73"/>
      <c r="I24" s="73"/>
      <c r="J24" s="73"/>
    </row>
    <row r="25" ht="18" customHeight="1" spans="1:10">
      <c r="A25" s="66" t="s">
        <v>733</v>
      </c>
      <c r="B25" s="67">
        <v>15</v>
      </c>
      <c r="C25" s="58">
        <f t="shared" si="3"/>
        <v>55.73</v>
      </c>
      <c r="D25" s="58">
        <v>70.73</v>
      </c>
      <c r="E25" s="54"/>
      <c r="F25" s="73"/>
      <c r="G25" s="73"/>
      <c r="H25" s="73"/>
      <c r="I25" s="73"/>
      <c r="J25" s="73"/>
    </row>
    <row r="26" ht="18" customHeight="1" spans="1:10">
      <c r="A26" s="66" t="s">
        <v>734</v>
      </c>
      <c r="B26" s="67">
        <v>30</v>
      </c>
      <c r="C26" s="58">
        <f t="shared" si="3"/>
        <v>-30</v>
      </c>
      <c r="D26" s="58">
        <v>0</v>
      </c>
      <c r="E26" s="54"/>
      <c r="F26" s="73"/>
      <c r="G26" s="73"/>
      <c r="H26" s="73"/>
      <c r="I26" s="73"/>
      <c r="J26" s="73"/>
    </row>
    <row r="27" ht="18" customHeight="1" spans="1:10">
      <c r="A27" s="66" t="s">
        <v>735</v>
      </c>
      <c r="B27" s="67">
        <v>3</v>
      </c>
      <c r="C27" s="58">
        <f t="shared" si="3"/>
        <v>3.02</v>
      </c>
      <c r="D27" s="58">
        <v>6.02</v>
      </c>
      <c r="E27" s="54"/>
      <c r="F27" s="73"/>
      <c r="G27" s="73"/>
      <c r="H27" s="73"/>
      <c r="I27" s="73"/>
      <c r="J27" s="73"/>
    </row>
    <row r="28" ht="18" customHeight="1" spans="1:10">
      <c r="A28" s="66" t="s">
        <v>736</v>
      </c>
      <c r="B28" s="67">
        <v>3</v>
      </c>
      <c r="C28" s="58">
        <f t="shared" si="3"/>
        <v>-3</v>
      </c>
      <c r="D28" s="58">
        <v>0</v>
      </c>
      <c r="E28" s="54"/>
      <c r="F28" s="73"/>
      <c r="G28" s="73"/>
      <c r="H28" s="73"/>
      <c r="I28" s="73"/>
      <c r="J28" s="73"/>
    </row>
    <row r="29" ht="18" customHeight="1" spans="1:10">
      <c r="A29" s="66" t="s">
        <v>737</v>
      </c>
      <c r="B29" s="67">
        <v>250</v>
      </c>
      <c r="C29" s="58">
        <f t="shared" si="3"/>
        <v>-20</v>
      </c>
      <c r="D29" s="58">
        <v>230</v>
      </c>
      <c r="E29" s="54"/>
      <c r="F29" s="73"/>
      <c r="G29" s="73"/>
      <c r="H29" s="73"/>
      <c r="I29" s="73"/>
      <c r="J29" s="73"/>
    </row>
    <row r="30" ht="18" customHeight="1" spans="1:10">
      <c r="A30" s="66" t="s">
        <v>738</v>
      </c>
      <c r="B30" s="67">
        <v>1</v>
      </c>
      <c r="C30" s="58">
        <f t="shared" si="3"/>
        <v>-0.71</v>
      </c>
      <c r="D30" s="58">
        <v>0.29</v>
      </c>
      <c r="E30" s="54"/>
      <c r="F30" s="73"/>
      <c r="G30" s="73"/>
      <c r="H30" s="73"/>
      <c r="I30" s="73"/>
      <c r="J30" s="73"/>
    </row>
    <row r="31" ht="18" customHeight="1" spans="1:10">
      <c r="A31" s="66" t="s">
        <v>739</v>
      </c>
      <c r="B31" s="67">
        <v>1000</v>
      </c>
      <c r="C31" s="58">
        <f t="shared" si="3"/>
        <v>-283.34</v>
      </c>
      <c r="D31" s="58">
        <v>716.66</v>
      </c>
      <c r="E31" s="54"/>
      <c r="F31" s="73"/>
      <c r="G31" s="73"/>
      <c r="H31" s="73"/>
      <c r="I31" s="73"/>
      <c r="J31" s="73"/>
    </row>
    <row r="32" ht="18" customHeight="1" spans="1:10">
      <c r="A32" s="59" t="s">
        <v>740</v>
      </c>
      <c r="B32" s="74">
        <f>B33</f>
        <v>0</v>
      </c>
      <c r="C32" s="53"/>
      <c r="D32" s="75">
        <f>D33</f>
        <v>0</v>
      </c>
      <c r="E32" s="54"/>
      <c r="F32" s="73"/>
      <c r="G32" s="73"/>
      <c r="H32" s="73"/>
      <c r="I32" s="73"/>
      <c r="J32" s="73"/>
    </row>
    <row r="33" ht="18" customHeight="1" spans="1:10">
      <c r="A33" s="62" t="s">
        <v>741</v>
      </c>
      <c r="B33" s="63">
        <f>SUM(B34:B48)</f>
        <v>0</v>
      </c>
      <c r="C33" s="53"/>
      <c r="D33" s="64">
        <v>0</v>
      </c>
      <c r="E33" s="54"/>
      <c r="F33" s="73"/>
      <c r="G33" s="73"/>
      <c r="H33" s="73"/>
      <c r="I33" s="73"/>
      <c r="J33" s="73"/>
    </row>
    <row r="34" ht="18" customHeight="1" spans="1:10">
      <c r="A34" s="76" t="s">
        <v>742</v>
      </c>
      <c r="B34" s="60"/>
      <c r="C34" s="53"/>
      <c r="D34" s="58"/>
      <c r="E34" s="54"/>
      <c r="F34" s="73"/>
      <c r="G34" s="73"/>
      <c r="H34" s="73"/>
      <c r="I34" s="73"/>
      <c r="J34" s="73"/>
    </row>
    <row r="35" ht="18" customHeight="1" spans="1:10">
      <c r="A35" s="59" t="s">
        <v>743</v>
      </c>
      <c r="B35" s="60"/>
      <c r="C35" s="53"/>
      <c r="D35" s="58"/>
      <c r="E35" s="54"/>
      <c r="F35" s="73"/>
      <c r="G35" s="73"/>
      <c r="H35" s="73"/>
      <c r="I35" s="73"/>
      <c r="J35" s="73"/>
    </row>
    <row r="36" ht="18" customHeight="1" spans="1:10">
      <c r="A36" s="59" t="s">
        <v>744</v>
      </c>
      <c r="B36" s="60"/>
      <c r="C36" s="53"/>
      <c r="D36" s="58"/>
      <c r="E36" s="77"/>
      <c r="F36" s="78"/>
      <c r="G36" s="79"/>
      <c r="H36" s="79"/>
      <c r="I36" s="79"/>
      <c r="J36" s="87"/>
    </row>
    <row r="37" ht="18" customHeight="1" spans="1:10">
      <c r="A37" s="55" t="s">
        <v>705</v>
      </c>
      <c r="B37" s="60"/>
      <c r="C37" s="53">
        <v>18</v>
      </c>
      <c r="D37" s="58">
        <v>18</v>
      </c>
      <c r="E37" s="77"/>
      <c r="F37" s="55" t="s">
        <v>745</v>
      </c>
      <c r="G37" s="79"/>
      <c r="H37" s="79"/>
      <c r="I37" s="79"/>
      <c r="J37" s="87"/>
    </row>
    <row r="38" ht="18" customHeight="1" spans="1:10">
      <c r="A38" s="80" t="s">
        <v>746</v>
      </c>
      <c r="B38" s="60"/>
      <c r="C38" s="58">
        <v>18</v>
      </c>
      <c r="D38" s="58">
        <v>18</v>
      </c>
      <c r="E38" s="77"/>
      <c r="F38" s="55"/>
      <c r="G38" s="79"/>
      <c r="H38" s="79"/>
      <c r="I38" s="79"/>
      <c r="J38" s="87"/>
    </row>
    <row r="39" ht="18.95" customHeight="1" spans="1:10">
      <c r="A39" s="81" t="s">
        <v>707</v>
      </c>
      <c r="B39" s="82"/>
      <c r="C39" s="83"/>
      <c r="D39" s="83"/>
      <c r="E39" s="83"/>
      <c r="F39" s="38"/>
      <c r="G39" s="38"/>
      <c r="H39" s="38"/>
      <c r="J39" s="38"/>
    </row>
    <row r="40" ht="18" customHeight="1"/>
    <row r="42" ht="18" customHeight="1"/>
  </sheetData>
  <mergeCells count="2">
    <mergeCell ref="A2:J2"/>
    <mergeCell ref="A39:E39"/>
  </mergeCells>
  <pageMargins left="0.747916666666667" right="0.747916666666667" top="0.786805555555556" bottom="0.786805555555556" header="0.511805555555556" footer="0.393055555555556"/>
  <pageSetup paperSize="9" scale="78" firstPageNumber="39" fitToHeight="0" orientation="landscape" useFirstPageNumber="1" horizontalDpi="600"/>
  <headerFooter differentOddEven="1">
    <oddFooter>&amp;R— &amp;P —</oddFooter>
    <evenFooter>&amp;L— &amp;P —</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zoomScale="110" zoomScaleNormal="110" workbookViewId="0">
      <selection activeCell="L9" sqref="L9"/>
    </sheetView>
  </sheetViews>
  <sheetFormatPr defaultColWidth="9" defaultRowHeight="14.25" customHeight="1"/>
  <cols>
    <col min="1" max="1" width="4.75" style="5" customWidth="1"/>
    <col min="2" max="2" width="20.125" style="5" customWidth="1"/>
    <col min="3" max="3" width="26" style="6" customWidth="1"/>
    <col min="4" max="4" width="10.7916666666667" style="6" customWidth="1"/>
    <col min="5" max="5" width="29.5" style="6" customWidth="1"/>
    <col min="6" max="6" width="11" style="1" customWidth="1"/>
    <col min="7" max="7" width="20.5" style="1" customWidth="1"/>
    <col min="8" max="255" width="9" style="1" customWidth="1"/>
    <col min="256" max="16384" width="9" style="1"/>
  </cols>
  <sheetData>
    <row r="1" customHeight="1" spans="1:1">
      <c r="A1" s="5" t="s">
        <v>747</v>
      </c>
    </row>
    <row r="2" ht="27" customHeight="1" spans="1:7">
      <c r="A2" s="7" t="s">
        <v>748</v>
      </c>
      <c r="B2" s="7"/>
      <c r="C2" s="7"/>
      <c r="D2" s="7"/>
      <c r="E2" s="7"/>
      <c r="F2" s="7"/>
      <c r="G2" s="7"/>
    </row>
    <row r="3" ht="21" customHeight="1" spans="7:7">
      <c r="G3" s="1" t="s">
        <v>439</v>
      </c>
    </row>
    <row r="4" s="1" customFormat="1" ht="15" customHeight="1" spans="1:7">
      <c r="A4" s="8" t="s">
        <v>2</v>
      </c>
      <c r="B4" s="8" t="s">
        <v>303</v>
      </c>
      <c r="C4" s="9" t="s">
        <v>749</v>
      </c>
      <c r="D4" s="10" t="s">
        <v>750</v>
      </c>
      <c r="E4" s="11"/>
      <c r="F4" s="12" t="s">
        <v>751</v>
      </c>
      <c r="G4" s="12" t="s">
        <v>9</v>
      </c>
    </row>
    <row r="5" s="1" customFormat="1" ht="15.95" customHeight="1" spans="1:7">
      <c r="A5" s="13"/>
      <c r="B5" s="13"/>
      <c r="C5" s="14"/>
      <c r="D5" s="15" t="s">
        <v>752</v>
      </c>
      <c r="E5" s="15" t="s">
        <v>10</v>
      </c>
      <c r="F5" s="16"/>
      <c r="G5" s="16"/>
    </row>
    <row r="6" s="2" customFormat="1" ht="21" customHeight="1" spans="1:7">
      <c r="A6" s="17" t="s">
        <v>753</v>
      </c>
      <c r="B6" s="18"/>
      <c r="C6" s="18"/>
      <c r="D6" s="18"/>
      <c r="E6" s="19"/>
      <c r="F6" s="20">
        <f>F7+F24+F27</f>
        <v>111517</v>
      </c>
      <c r="G6" s="21"/>
    </row>
    <row r="7" s="3" customFormat="1" ht="21" customHeight="1" spans="1:11">
      <c r="A7" s="22" t="s">
        <v>754</v>
      </c>
      <c r="B7" s="23"/>
      <c r="C7" s="23"/>
      <c r="D7" s="23"/>
      <c r="E7" s="24"/>
      <c r="F7" s="20">
        <f>SUM(F8:F23)</f>
        <v>94000</v>
      </c>
      <c r="G7" s="25"/>
      <c r="I7" s="1"/>
      <c r="J7" s="1"/>
      <c r="K7" s="1"/>
    </row>
    <row r="8" s="4" customFormat="1" ht="48" customHeight="1" spans="1:7">
      <c r="A8" s="26">
        <v>1</v>
      </c>
      <c r="B8" s="27" t="s">
        <v>542</v>
      </c>
      <c r="C8" s="28" t="s">
        <v>543</v>
      </c>
      <c r="D8" s="29" t="s">
        <v>544</v>
      </c>
      <c r="E8" s="27" t="s">
        <v>545</v>
      </c>
      <c r="F8" s="30">
        <v>6000</v>
      </c>
      <c r="G8" s="31" t="s">
        <v>755</v>
      </c>
    </row>
    <row r="9" s="4" customFormat="1" ht="36" customHeight="1" spans="1:7">
      <c r="A9" s="26">
        <v>2</v>
      </c>
      <c r="B9" s="28" t="s">
        <v>522</v>
      </c>
      <c r="C9" s="28" t="s">
        <v>546</v>
      </c>
      <c r="D9" s="29" t="s">
        <v>544</v>
      </c>
      <c r="E9" s="27" t="s">
        <v>545</v>
      </c>
      <c r="F9" s="30">
        <v>500</v>
      </c>
      <c r="G9" s="31" t="s">
        <v>755</v>
      </c>
    </row>
    <row r="10" s="4" customFormat="1" ht="36" customHeight="1" spans="1:7">
      <c r="A10" s="26">
        <v>3</v>
      </c>
      <c r="B10" s="28" t="s">
        <v>493</v>
      </c>
      <c r="C10" s="27" t="s">
        <v>547</v>
      </c>
      <c r="D10" s="29" t="s">
        <v>544</v>
      </c>
      <c r="E10" s="27" t="s">
        <v>545</v>
      </c>
      <c r="F10" s="30">
        <v>2000</v>
      </c>
      <c r="G10" s="31" t="s">
        <v>755</v>
      </c>
    </row>
    <row r="11" s="4" customFormat="1" ht="24" customHeight="1" spans="1:7">
      <c r="A11" s="26">
        <v>4</v>
      </c>
      <c r="B11" s="28" t="s">
        <v>522</v>
      </c>
      <c r="C11" s="27" t="s">
        <v>548</v>
      </c>
      <c r="D11" s="29" t="s">
        <v>544</v>
      </c>
      <c r="E11" s="27" t="s">
        <v>545</v>
      </c>
      <c r="F11" s="30">
        <v>3500</v>
      </c>
      <c r="G11" s="31" t="s">
        <v>755</v>
      </c>
    </row>
    <row r="12" s="4" customFormat="1" ht="24" customHeight="1" spans="1:7">
      <c r="A12" s="26">
        <v>5</v>
      </c>
      <c r="B12" s="28" t="s">
        <v>360</v>
      </c>
      <c r="C12" s="28" t="s">
        <v>549</v>
      </c>
      <c r="D12" s="29" t="s">
        <v>544</v>
      </c>
      <c r="E12" s="27" t="s">
        <v>545</v>
      </c>
      <c r="F12" s="30">
        <v>4500</v>
      </c>
      <c r="G12" s="31" t="s">
        <v>755</v>
      </c>
    </row>
    <row r="13" s="4" customFormat="1" ht="24" customHeight="1" spans="1:7">
      <c r="A13" s="26">
        <v>6</v>
      </c>
      <c r="B13" s="28" t="s">
        <v>374</v>
      </c>
      <c r="C13" s="27" t="s">
        <v>550</v>
      </c>
      <c r="D13" s="29" t="s">
        <v>544</v>
      </c>
      <c r="E13" s="27" t="s">
        <v>545</v>
      </c>
      <c r="F13" s="30">
        <v>10000</v>
      </c>
      <c r="G13" s="31" t="s">
        <v>755</v>
      </c>
    </row>
    <row r="14" s="4" customFormat="1" ht="24" customHeight="1" spans="1:7">
      <c r="A14" s="26">
        <v>7</v>
      </c>
      <c r="B14" s="28" t="s">
        <v>551</v>
      </c>
      <c r="C14" s="27" t="s">
        <v>552</v>
      </c>
      <c r="D14" s="29" t="s">
        <v>544</v>
      </c>
      <c r="E14" s="27" t="s">
        <v>545</v>
      </c>
      <c r="F14" s="30">
        <v>23000</v>
      </c>
      <c r="G14" s="31" t="s">
        <v>755</v>
      </c>
    </row>
    <row r="15" s="4" customFormat="1" ht="24" customHeight="1" spans="1:7">
      <c r="A15" s="26">
        <v>8</v>
      </c>
      <c r="B15" s="28" t="s">
        <v>756</v>
      </c>
      <c r="C15" s="28" t="s">
        <v>553</v>
      </c>
      <c r="D15" s="29" t="s">
        <v>544</v>
      </c>
      <c r="E15" s="27" t="s">
        <v>545</v>
      </c>
      <c r="F15" s="30">
        <v>6000</v>
      </c>
      <c r="G15" s="31" t="s">
        <v>755</v>
      </c>
    </row>
    <row r="16" s="4" customFormat="1" ht="24" customHeight="1" spans="1:7">
      <c r="A16" s="26">
        <v>9</v>
      </c>
      <c r="B16" s="28" t="s">
        <v>493</v>
      </c>
      <c r="C16" s="27" t="s">
        <v>554</v>
      </c>
      <c r="D16" s="29" t="s">
        <v>544</v>
      </c>
      <c r="E16" s="27" t="s">
        <v>545</v>
      </c>
      <c r="F16" s="30">
        <v>5000</v>
      </c>
      <c r="G16" s="31" t="s">
        <v>755</v>
      </c>
    </row>
    <row r="17" s="4" customFormat="1" ht="24" customHeight="1" spans="1:7">
      <c r="A17" s="26">
        <v>10</v>
      </c>
      <c r="B17" s="28" t="s">
        <v>555</v>
      </c>
      <c r="C17" s="27" t="s">
        <v>556</v>
      </c>
      <c r="D17" s="29" t="s">
        <v>544</v>
      </c>
      <c r="E17" s="27" t="s">
        <v>545</v>
      </c>
      <c r="F17" s="30">
        <v>3000</v>
      </c>
      <c r="G17" s="31" t="s">
        <v>755</v>
      </c>
    </row>
    <row r="18" s="4" customFormat="1" ht="24" customHeight="1" spans="1:7">
      <c r="A18" s="26">
        <v>11</v>
      </c>
      <c r="B18" s="28" t="s">
        <v>395</v>
      </c>
      <c r="C18" s="28" t="s">
        <v>557</v>
      </c>
      <c r="D18" s="29" t="s">
        <v>544</v>
      </c>
      <c r="E18" s="27" t="s">
        <v>545</v>
      </c>
      <c r="F18" s="30">
        <v>2700</v>
      </c>
      <c r="G18" s="31" t="s">
        <v>755</v>
      </c>
    </row>
    <row r="19" s="4" customFormat="1" ht="30" customHeight="1" spans="1:7">
      <c r="A19" s="26">
        <v>12</v>
      </c>
      <c r="B19" s="28" t="s">
        <v>558</v>
      </c>
      <c r="C19" s="27" t="s">
        <v>559</v>
      </c>
      <c r="D19" s="29" t="s">
        <v>544</v>
      </c>
      <c r="E19" s="27" t="s">
        <v>545</v>
      </c>
      <c r="F19" s="30">
        <v>6000</v>
      </c>
      <c r="G19" s="31" t="s">
        <v>755</v>
      </c>
    </row>
    <row r="20" s="4" customFormat="1" ht="28" customHeight="1" spans="1:7">
      <c r="A20" s="26">
        <v>13</v>
      </c>
      <c r="B20" s="28" t="s">
        <v>560</v>
      </c>
      <c r="C20" s="27" t="s">
        <v>561</v>
      </c>
      <c r="D20" s="29" t="s">
        <v>544</v>
      </c>
      <c r="E20" s="27" t="s">
        <v>545</v>
      </c>
      <c r="F20" s="30">
        <v>5000</v>
      </c>
      <c r="G20" s="31" t="s">
        <v>755</v>
      </c>
    </row>
    <row r="21" s="4" customFormat="1" ht="24" customHeight="1" spans="1:7">
      <c r="A21" s="26">
        <v>14</v>
      </c>
      <c r="B21" s="28" t="s">
        <v>756</v>
      </c>
      <c r="C21" s="28" t="s">
        <v>562</v>
      </c>
      <c r="D21" s="29" t="s">
        <v>544</v>
      </c>
      <c r="E21" s="27" t="s">
        <v>545</v>
      </c>
      <c r="F21" s="30">
        <v>500</v>
      </c>
      <c r="G21" s="31" t="s">
        <v>755</v>
      </c>
    </row>
    <row r="22" s="4" customFormat="1" ht="29" customHeight="1" spans="1:7">
      <c r="A22" s="26">
        <v>15</v>
      </c>
      <c r="B22" s="28" t="s">
        <v>756</v>
      </c>
      <c r="C22" s="27" t="s">
        <v>563</v>
      </c>
      <c r="D22" s="29" t="s">
        <v>544</v>
      </c>
      <c r="E22" s="27" t="s">
        <v>545</v>
      </c>
      <c r="F22" s="30">
        <v>7500</v>
      </c>
      <c r="G22" s="31" t="s">
        <v>755</v>
      </c>
    </row>
    <row r="23" s="4" customFormat="1" ht="24" spans="1:7">
      <c r="A23" s="26">
        <v>16</v>
      </c>
      <c r="B23" s="28" t="s">
        <v>756</v>
      </c>
      <c r="C23" s="28" t="s">
        <v>564</v>
      </c>
      <c r="D23" s="29" t="s">
        <v>544</v>
      </c>
      <c r="E23" s="27" t="s">
        <v>545</v>
      </c>
      <c r="F23" s="30">
        <v>8800</v>
      </c>
      <c r="G23" s="31" t="s">
        <v>755</v>
      </c>
    </row>
    <row r="24" s="3" customFormat="1" ht="21" customHeight="1" spans="1:11">
      <c r="A24" s="32" t="s">
        <v>757</v>
      </c>
      <c r="B24" s="23"/>
      <c r="C24" s="23"/>
      <c r="D24" s="23"/>
      <c r="E24" s="24"/>
      <c r="F24" s="20">
        <f>SUM(F25:F26)</f>
        <v>10517</v>
      </c>
      <c r="G24" s="25"/>
      <c r="I24" s="1"/>
      <c r="J24" s="1"/>
      <c r="K24" s="1"/>
    </row>
    <row r="25" s="1" customFormat="1" ht="27" customHeight="1" spans="1:7">
      <c r="A25" s="26" t="s">
        <v>758</v>
      </c>
      <c r="B25" s="31" t="s">
        <v>503</v>
      </c>
      <c r="C25" s="33" t="s">
        <v>759</v>
      </c>
      <c r="D25" s="29">
        <v>2310301</v>
      </c>
      <c r="E25" s="33" t="s">
        <v>760</v>
      </c>
      <c r="F25" s="30">
        <v>7017</v>
      </c>
      <c r="G25" s="31" t="s">
        <v>761</v>
      </c>
    </row>
    <row r="26" s="1" customFormat="1" ht="27" customHeight="1" spans="1:7">
      <c r="A26" s="26" t="s">
        <v>762</v>
      </c>
      <c r="B26" s="31" t="s">
        <v>503</v>
      </c>
      <c r="C26" s="33" t="s">
        <v>763</v>
      </c>
      <c r="D26" s="29" t="s">
        <v>764</v>
      </c>
      <c r="E26" s="33" t="s">
        <v>765</v>
      </c>
      <c r="F26" s="30">
        <v>3500</v>
      </c>
      <c r="G26" s="31" t="s">
        <v>766</v>
      </c>
    </row>
    <row r="27" s="3" customFormat="1" ht="21" customHeight="1" spans="1:11">
      <c r="A27" s="22" t="s">
        <v>767</v>
      </c>
      <c r="B27" s="23"/>
      <c r="C27" s="23"/>
      <c r="D27" s="23"/>
      <c r="E27" s="24"/>
      <c r="F27" s="20">
        <f>SUM(F28:F29)</f>
        <v>7000</v>
      </c>
      <c r="G27" s="25"/>
      <c r="I27" s="1"/>
      <c r="J27" s="1"/>
      <c r="K27" s="1"/>
    </row>
    <row r="28" s="3" customFormat="1" ht="38" customHeight="1" spans="1:11">
      <c r="A28" s="26">
        <v>1</v>
      </c>
      <c r="B28" s="28" t="s">
        <v>756</v>
      </c>
      <c r="C28" s="34" t="s">
        <v>768</v>
      </c>
      <c r="D28" s="29">
        <v>2129999</v>
      </c>
      <c r="E28" s="33" t="s">
        <v>769</v>
      </c>
      <c r="F28" s="30">
        <v>4000</v>
      </c>
      <c r="G28" s="31" t="s">
        <v>770</v>
      </c>
      <c r="I28" s="1"/>
      <c r="J28" s="1"/>
      <c r="K28" s="1"/>
    </row>
    <row r="29" s="1" customFormat="1" ht="58" customHeight="1" spans="1:7">
      <c r="A29" s="26">
        <v>2</v>
      </c>
      <c r="B29" s="28" t="s">
        <v>522</v>
      </c>
      <c r="C29" s="34" t="s">
        <v>771</v>
      </c>
      <c r="D29" s="35" t="s">
        <v>772</v>
      </c>
      <c r="E29" s="34" t="s">
        <v>773</v>
      </c>
      <c r="F29" s="30">
        <v>3000</v>
      </c>
      <c r="G29" s="31" t="s">
        <v>770</v>
      </c>
    </row>
  </sheetData>
  <mergeCells count="11">
    <mergeCell ref="A2:G2"/>
    <mergeCell ref="D4:E4"/>
    <mergeCell ref="A6:E6"/>
    <mergeCell ref="A7:E7"/>
    <mergeCell ref="A24:E24"/>
    <mergeCell ref="A27:E27"/>
    <mergeCell ref="A4:A5"/>
    <mergeCell ref="B4:B5"/>
    <mergeCell ref="C4:C5"/>
    <mergeCell ref="F4:F5"/>
    <mergeCell ref="G4:G5"/>
  </mergeCells>
  <printOptions horizontalCentered="1"/>
  <pageMargins left="0.747916666666667" right="0.747916666666667" top="0.550694444444444" bottom="0.629861111111111" header="0.511805555555556" footer="0.432638888888889"/>
  <pageSetup paperSize="9" scale="99" firstPageNumber="41" fitToHeight="0" orientation="landscape" useFirstPageNumber="1" horizontalDpi="600"/>
  <headerFooter differentOddEven="1">
    <oddFooter>&amp;R— &amp;P —</oddFooter>
    <evenFooter>&amp;L—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zoomScale="140" zoomScaleNormal="140" workbookViewId="0">
      <pane ySplit="5" topLeftCell="A150" activePane="bottomLeft" state="frozen"/>
      <selection/>
      <selection pane="bottomLeft" activeCell="A6" sqref="$A6:$XFD159"/>
    </sheetView>
  </sheetViews>
  <sheetFormatPr defaultColWidth="9" defaultRowHeight="12"/>
  <cols>
    <col min="1" max="1" width="5.375" style="4" customWidth="1"/>
    <col min="2" max="2" width="27.75" style="4" customWidth="1"/>
    <col min="3" max="4" width="9.875" style="4" customWidth="1"/>
    <col min="5" max="5" width="12.3916666666667" style="4" customWidth="1"/>
    <col min="6" max="6" width="5.125" style="4" customWidth="1"/>
    <col min="7" max="7" width="28.625" style="259" customWidth="1"/>
    <col min="8" max="9" width="9.75" style="4" customWidth="1"/>
    <col min="10" max="10" width="12.8166666666667" style="4" customWidth="1"/>
    <col min="11" max="11" width="5.375" style="4" customWidth="1"/>
    <col min="12" max="12" width="10.975" style="4" customWidth="1"/>
    <col min="13" max="16384" width="9" style="4"/>
  </cols>
  <sheetData>
    <row r="1" ht="18" customHeight="1" spans="1:1">
      <c r="A1" s="4" t="s">
        <v>78</v>
      </c>
    </row>
    <row r="2" ht="24" customHeight="1" spans="1:11">
      <c r="A2" s="260" t="s">
        <v>79</v>
      </c>
      <c r="B2" s="260"/>
      <c r="C2" s="260"/>
      <c r="D2" s="260"/>
      <c r="E2" s="260"/>
      <c r="F2" s="260"/>
      <c r="G2" s="260"/>
      <c r="H2" s="260"/>
      <c r="I2" s="260"/>
      <c r="J2" s="260"/>
      <c r="K2" s="260"/>
    </row>
    <row r="3" ht="15.95" customHeight="1" spans="1:11">
      <c r="A3" s="261"/>
      <c r="B3" s="261"/>
      <c r="C3" s="261"/>
      <c r="D3" s="261"/>
      <c r="E3" s="261"/>
      <c r="F3" s="261"/>
      <c r="G3" s="262"/>
      <c r="H3" s="261"/>
      <c r="I3" s="261"/>
      <c r="J3" s="261"/>
      <c r="K3" s="279"/>
    </row>
    <row r="4" ht="18" customHeight="1" spans="1:11">
      <c r="A4" s="188" t="s">
        <v>2</v>
      </c>
      <c r="B4" s="263" t="s">
        <v>3</v>
      </c>
      <c r="C4" s="264"/>
      <c r="D4" s="264"/>
      <c r="E4" s="264"/>
      <c r="F4" s="265"/>
      <c r="G4" s="266" t="s">
        <v>4</v>
      </c>
      <c r="H4" s="267"/>
      <c r="I4" s="267"/>
      <c r="J4" s="267"/>
      <c r="K4" s="280"/>
    </row>
    <row r="5" ht="26.25" customHeight="1" spans="1:11">
      <c r="A5" s="188"/>
      <c r="B5" s="207" t="s">
        <v>5</v>
      </c>
      <c r="C5" s="188" t="s">
        <v>6</v>
      </c>
      <c r="D5" s="188" t="s">
        <v>7</v>
      </c>
      <c r="E5" s="49" t="s">
        <v>8</v>
      </c>
      <c r="F5" s="188" t="s">
        <v>9</v>
      </c>
      <c r="G5" s="207" t="s">
        <v>10</v>
      </c>
      <c r="H5" s="188" t="s">
        <v>6</v>
      </c>
      <c r="I5" s="188" t="s">
        <v>7</v>
      </c>
      <c r="J5" s="49" t="s">
        <v>8</v>
      </c>
      <c r="K5" s="188" t="s">
        <v>9</v>
      </c>
    </row>
    <row r="6" ht="17" customHeight="1" spans="1:11">
      <c r="A6" s="246">
        <v>1</v>
      </c>
      <c r="B6" s="268" t="s">
        <v>11</v>
      </c>
      <c r="C6" s="209">
        <f>C36+C38</f>
        <v>277517</v>
      </c>
      <c r="D6" s="209">
        <f>D36+D38</f>
        <v>8136</v>
      </c>
      <c r="E6" s="209">
        <f>E36+E38</f>
        <v>285653</v>
      </c>
      <c r="F6" s="244"/>
      <c r="G6" s="268" t="s">
        <v>12</v>
      </c>
      <c r="H6" s="209">
        <f t="shared" ref="H6:J6" si="0">H154+H155+H158</f>
        <v>277517</v>
      </c>
      <c r="I6" s="209">
        <f t="shared" si="0"/>
        <v>8136</v>
      </c>
      <c r="J6" s="209">
        <f t="shared" si="0"/>
        <v>285653</v>
      </c>
      <c r="K6" s="244"/>
    </row>
    <row r="7" ht="17" customHeight="1" spans="1:12">
      <c r="A7" s="246">
        <v>2</v>
      </c>
      <c r="B7" s="269" t="s">
        <v>80</v>
      </c>
      <c r="C7" s="209">
        <f>SUM(C8:C21)</f>
        <v>33481</v>
      </c>
      <c r="D7" s="209">
        <f>SUM(D8:D21)</f>
        <v>-10289</v>
      </c>
      <c r="E7" s="209">
        <f>SUM(E8:E21)</f>
        <v>23192</v>
      </c>
      <c r="F7" s="270"/>
      <c r="G7" s="223" t="s">
        <v>81</v>
      </c>
      <c r="H7" s="209">
        <f t="shared" ref="H7:J7" si="1">SUM(H8:H28)</f>
        <v>27999</v>
      </c>
      <c r="I7" s="209">
        <f t="shared" si="1"/>
        <v>0</v>
      </c>
      <c r="J7" s="209">
        <f t="shared" si="1"/>
        <v>27999</v>
      </c>
      <c r="K7" s="244"/>
      <c r="L7" s="281"/>
    </row>
    <row r="8" ht="17" customHeight="1" spans="1:11">
      <c r="A8" s="246">
        <v>3</v>
      </c>
      <c r="B8" s="104" t="s">
        <v>15</v>
      </c>
      <c r="C8" s="271">
        <v>10441</v>
      </c>
      <c r="D8" s="271">
        <v>-8002</v>
      </c>
      <c r="E8" s="64">
        <f>SUM(C8:D8)</f>
        <v>2439</v>
      </c>
      <c r="F8" s="270"/>
      <c r="G8" s="272" t="s">
        <v>82</v>
      </c>
      <c r="H8" s="64">
        <v>1601</v>
      </c>
      <c r="I8" s="64"/>
      <c r="J8" s="64">
        <f t="shared" ref="J8:J28" si="2">H8+I8</f>
        <v>1601</v>
      </c>
      <c r="K8" s="270"/>
    </row>
    <row r="9" ht="17" customHeight="1" spans="1:11">
      <c r="A9" s="246">
        <v>4</v>
      </c>
      <c r="B9" s="104" t="s">
        <v>17</v>
      </c>
      <c r="C9" s="271">
        <v>2950</v>
      </c>
      <c r="D9" s="271">
        <v>843</v>
      </c>
      <c r="E9" s="64">
        <f t="shared" ref="E8:E20" si="3">SUM(C9:D9)</f>
        <v>3793</v>
      </c>
      <c r="F9" s="270"/>
      <c r="G9" s="272" t="s">
        <v>83</v>
      </c>
      <c r="H9" s="64">
        <v>365</v>
      </c>
      <c r="I9" s="64"/>
      <c r="J9" s="64">
        <f t="shared" si="2"/>
        <v>365</v>
      </c>
      <c r="K9" s="270"/>
    </row>
    <row r="10" ht="17" customHeight="1" spans="1:11">
      <c r="A10" s="246">
        <v>5</v>
      </c>
      <c r="B10" s="104" t="s">
        <v>19</v>
      </c>
      <c r="C10" s="271">
        <v>620</v>
      </c>
      <c r="D10" s="271">
        <v>-139</v>
      </c>
      <c r="E10" s="64">
        <f t="shared" si="3"/>
        <v>481</v>
      </c>
      <c r="F10" s="270"/>
      <c r="G10" s="272" t="s">
        <v>84</v>
      </c>
      <c r="H10" s="64">
        <v>8979</v>
      </c>
      <c r="I10" s="64"/>
      <c r="J10" s="64">
        <f t="shared" si="2"/>
        <v>8979</v>
      </c>
      <c r="K10" s="270"/>
    </row>
    <row r="11" ht="17" customHeight="1" spans="1:11">
      <c r="A11" s="246">
        <v>6</v>
      </c>
      <c r="B11" s="104" t="s">
        <v>21</v>
      </c>
      <c r="C11" s="271">
        <v>1950</v>
      </c>
      <c r="D11" s="271">
        <v>-410</v>
      </c>
      <c r="E11" s="64">
        <f t="shared" si="3"/>
        <v>1540</v>
      </c>
      <c r="F11" s="270"/>
      <c r="G11" s="272" t="s">
        <v>85</v>
      </c>
      <c r="H11" s="64">
        <v>665</v>
      </c>
      <c r="I11" s="64"/>
      <c r="J11" s="64">
        <f t="shared" si="2"/>
        <v>665</v>
      </c>
      <c r="K11" s="270"/>
    </row>
    <row r="12" ht="17" customHeight="1" spans="1:11">
      <c r="A12" s="246">
        <v>7</v>
      </c>
      <c r="B12" s="104" t="s">
        <v>23</v>
      </c>
      <c r="C12" s="271">
        <v>1900</v>
      </c>
      <c r="D12" s="271">
        <v>-611</v>
      </c>
      <c r="E12" s="64">
        <f t="shared" si="3"/>
        <v>1289</v>
      </c>
      <c r="F12" s="270"/>
      <c r="G12" s="273" t="s">
        <v>86</v>
      </c>
      <c r="H12" s="64">
        <v>201</v>
      </c>
      <c r="I12" s="64"/>
      <c r="J12" s="64">
        <f t="shared" si="2"/>
        <v>201</v>
      </c>
      <c r="K12" s="270"/>
    </row>
    <row r="13" ht="17" customHeight="1" spans="1:11">
      <c r="A13" s="246">
        <v>8</v>
      </c>
      <c r="B13" s="104" t="s">
        <v>25</v>
      </c>
      <c r="C13" s="271">
        <v>1950</v>
      </c>
      <c r="D13" s="271">
        <v>54</v>
      </c>
      <c r="E13" s="64">
        <f t="shared" si="3"/>
        <v>2004</v>
      </c>
      <c r="F13" s="270"/>
      <c r="G13" s="272" t="s">
        <v>87</v>
      </c>
      <c r="H13" s="64">
        <v>2131</v>
      </c>
      <c r="I13" s="64"/>
      <c r="J13" s="64">
        <f t="shared" si="2"/>
        <v>2131</v>
      </c>
      <c r="K13" s="270"/>
    </row>
    <row r="14" ht="17" customHeight="1" spans="1:11">
      <c r="A14" s="246">
        <v>9</v>
      </c>
      <c r="B14" s="104" t="s">
        <v>27</v>
      </c>
      <c r="C14" s="271">
        <v>550</v>
      </c>
      <c r="D14" s="271">
        <v>-84</v>
      </c>
      <c r="E14" s="64">
        <f t="shared" si="3"/>
        <v>466</v>
      </c>
      <c r="F14" s="270"/>
      <c r="G14" s="272" t="s">
        <v>88</v>
      </c>
      <c r="H14" s="64">
        <v>3500</v>
      </c>
      <c r="I14" s="64"/>
      <c r="J14" s="64">
        <f t="shared" si="2"/>
        <v>3500</v>
      </c>
      <c r="K14" s="270"/>
    </row>
    <row r="15" ht="17" customHeight="1" spans="1:11">
      <c r="A15" s="246">
        <v>10</v>
      </c>
      <c r="B15" s="104" t="s">
        <v>29</v>
      </c>
      <c r="C15" s="271">
        <v>680</v>
      </c>
      <c r="D15" s="271">
        <v>34</v>
      </c>
      <c r="E15" s="64">
        <f t="shared" si="3"/>
        <v>714</v>
      </c>
      <c r="F15" s="270"/>
      <c r="G15" s="273" t="s">
        <v>89</v>
      </c>
      <c r="H15" s="64">
        <v>393</v>
      </c>
      <c r="I15" s="64"/>
      <c r="J15" s="64">
        <f t="shared" si="2"/>
        <v>393</v>
      </c>
      <c r="K15" s="270"/>
    </row>
    <row r="16" ht="17" customHeight="1" spans="1:11">
      <c r="A16" s="246">
        <v>11</v>
      </c>
      <c r="B16" s="104" t="s">
        <v>31</v>
      </c>
      <c r="C16" s="271">
        <v>2530</v>
      </c>
      <c r="D16" s="271">
        <v>-880</v>
      </c>
      <c r="E16" s="64">
        <f t="shared" si="3"/>
        <v>1650</v>
      </c>
      <c r="F16" s="270"/>
      <c r="G16" s="191" t="s">
        <v>90</v>
      </c>
      <c r="H16" s="64">
        <v>1266</v>
      </c>
      <c r="I16" s="64"/>
      <c r="J16" s="64">
        <f t="shared" si="2"/>
        <v>1266</v>
      </c>
      <c r="K16" s="270"/>
    </row>
    <row r="17" ht="17" customHeight="1" spans="1:11">
      <c r="A17" s="246">
        <v>12</v>
      </c>
      <c r="B17" s="104" t="s">
        <v>33</v>
      </c>
      <c r="C17" s="271">
        <v>520</v>
      </c>
      <c r="D17" s="271">
        <v>23</v>
      </c>
      <c r="E17" s="64">
        <f t="shared" si="3"/>
        <v>543</v>
      </c>
      <c r="F17" s="270"/>
      <c r="G17" s="191" t="s">
        <v>91</v>
      </c>
      <c r="H17" s="64">
        <v>559</v>
      </c>
      <c r="I17" s="64"/>
      <c r="J17" s="64">
        <f t="shared" si="2"/>
        <v>559</v>
      </c>
      <c r="K17" s="270"/>
    </row>
    <row r="18" ht="17" customHeight="1" spans="1:11">
      <c r="A18" s="246">
        <v>13</v>
      </c>
      <c r="B18" s="104" t="s">
        <v>35</v>
      </c>
      <c r="C18" s="271">
        <v>5008</v>
      </c>
      <c r="D18" s="271">
        <v>1269</v>
      </c>
      <c r="E18" s="64">
        <f t="shared" si="3"/>
        <v>6277</v>
      </c>
      <c r="F18" s="270"/>
      <c r="G18" s="273" t="s">
        <v>92</v>
      </c>
      <c r="H18" s="64">
        <v>40</v>
      </c>
      <c r="I18" s="64"/>
      <c r="J18" s="64">
        <f t="shared" si="2"/>
        <v>40</v>
      </c>
      <c r="K18" s="270"/>
    </row>
    <row r="19" ht="17" customHeight="1" spans="1:11">
      <c r="A19" s="246">
        <v>14</v>
      </c>
      <c r="B19" s="104" t="s">
        <v>37</v>
      </c>
      <c r="C19" s="271">
        <v>3802</v>
      </c>
      <c r="D19" s="271">
        <v>-2196</v>
      </c>
      <c r="E19" s="64">
        <f t="shared" si="3"/>
        <v>1606</v>
      </c>
      <c r="F19" s="270"/>
      <c r="G19" s="273" t="s">
        <v>93</v>
      </c>
      <c r="H19" s="64">
        <v>129</v>
      </c>
      <c r="I19" s="64"/>
      <c r="J19" s="64">
        <f t="shared" si="2"/>
        <v>129</v>
      </c>
      <c r="K19" s="270"/>
    </row>
    <row r="20" ht="17" customHeight="1" spans="1:11">
      <c r="A20" s="246">
        <v>15</v>
      </c>
      <c r="B20" s="104" t="s">
        <v>39</v>
      </c>
      <c r="C20" s="271">
        <v>580</v>
      </c>
      <c r="D20" s="271">
        <v>-190</v>
      </c>
      <c r="E20" s="64">
        <f t="shared" si="3"/>
        <v>390</v>
      </c>
      <c r="F20" s="270"/>
      <c r="G20" s="273" t="s">
        <v>94</v>
      </c>
      <c r="H20" s="64">
        <v>65</v>
      </c>
      <c r="I20" s="64"/>
      <c r="J20" s="64">
        <f t="shared" si="2"/>
        <v>65</v>
      </c>
      <c r="K20" s="270"/>
    </row>
    <row r="21" ht="17" customHeight="1" spans="1:11">
      <c r="A21" s="246">
        <v>16</v>
      </c>
      <c r="B21" s="274"/>
      <c r="C21" s="64"/>
      <c r="D21" s="64"/>
      <c r="E21" s="64"/>
      <c r="F21" s="270"/>
      <c r="G21" s="273" t="s">
        <v>95</v>
      </c>
      <c r="H21" s="64">
        <v>326</v>
      </c>
      <c r="I21" s="64"/>
      <c r="J21" s="64">
        <f t="shared" si="2"/>
        <v>326</v>
      </c>
      <c r="K21" s="270"/>
    </row>
    <row r="22" ht="17" customHeight="1" spans="1:11">
      <c r="A22" s="246">
        <v>21</v>
      </c>
      <c r="B22" s="269" t="s">
        <v>96</v>
      </c>
      <c r="C22" s="209">
        <f>C23+C29+C30+C31+C32+C34+C33+C35</f>
        <v>23288</v>
      </c>
      <c r="D22" s="209">
        <f>D23+D29+D30+D31+D32+D34+D33+D35</f>
        <v>2440</v>
      </c>
      <c r="E22" s="209">
        <f>E23+E29+E30+E31+E32+E34+E33+E35</f>
        <v>25728</v>
      </c>
      <c r="F22" s="270"/>
      <c r="G22" s="275" t="s">
        <v>97</v>
      </c>
      <c r="H22" s="64">
        <v>1173</v>
      </c>
      <c r="I22" s="64"/>
      <c r="J22" s="64">
        <f t="shared" si="2"/>
        <v>1173</v>
      </c>
      <c r="K22" s="270"/>
    </row>
    <row r="23" ht="17" customHeight="1" spans="1:11">
      <c r="A23" s="246">
        <v>22</v>
      </c>
      <c r="B23" s="104" t="s">
        <v>44</v>
      </c>
      <c r="C23" s="64">
        <f>C24+C25+C26+C27+C28</f>
        <v>1980</v>
      </c>
      <c r="D23" s="64">
        <f>D24+D25+D26+D27+D28</f>
        <v>-486</v>
      </c>
      <c r="E23" s="64">
        <f>E24+E25+E26+E27+E28</f>
        <v>1494</v>
      </c>
      <c r="F23" s="270"/>
      <c r="G23" s="273" t="s">
        <v>98</v>
      </c>
      <c r="H23" s="64">
        <v>704</v>
      </c>
      <c r="I23" s="64"/>
      <c r="J23" s="64">
        <f t="shared" si="2"/>
        <v>704</v>
      </c>
      <c r="K23" s="270"/>
    </row>
    <row r="24" ht="17" customHeight="1" spans="1:11">
      <c r="A24" s="246">
        <v>23</v>
      </c>
      <c r="B24" s="276" t="s">
        <v>99</v>
      </c>
      <c r="C24" s="64">
        <v>1200</v>
      </c>
      <c r="D24" s="64">
        <v>-437</v>
      </c>
      <c r="E24" s="64">
        <f>SUM(C24:D24)</f>
        <v>763</v>
      </c>
      <c r="F24" s="270"/>
      <c r="G24" s="273" t="s">
        <v>100</v>
      </c>
      <c r="H24" s="64">
        <v>546</v>
      </c>
      <c r="I24" s="64"/>
      <c r="J24" s="64">
        <f t="shared" si="2"/>
        <v>546</v>
      </c>
      <c r="K24" s="270"/>
    </row>
    <row r="25" ht="17" customHeight="1" spans="1:11">
      <c r="A25" s="246">
        <v>24</v>
      </c>
      <c r="B25" s="276" t="s">
        <v>101</v>
      </c>
      <c r="C25" s="64">
        <v>520</v>
      </c>
      <c r="D25" s="64">
        <v>-178</v>
      </c>
      <c r="E25" s="64">
        <f t="shared" ref="E23:E35" si="4">SUM(C25:D25)</f>
        <v>342</v>
      </c>
      <c r="F25" s="270"/>
      <c r="G25" s="273" t="s">
        <v>102</v>
      </c>
      <c r="H25" s="64">
        <v>285</v>
      </c>
      <c r="I25" s="64"/>
      <c r="J25" s="64">
        <f t="shared" si="2"/>
        <v>285</v>
      </c>
      <c r="K25" s="270"/>
    </row>
    <row r="26" ht="17" customHeight="1" spans="1:11">
      <c r="A26" s="246">
        <v>25</v>
      </c>
      <c r="B26" s="276" t="s">
        <v>103</v>
      </c>
      <c r="C26" s="64"/>
      <c r="D26" s="64">
        <v>4</v>
      </c>
      <c r="E26" s="64">
        <f t="shared" si="4"/>
        <v>4</v>
      </c>
      <c r="F26" s="270"/>
      <c r="G26" s="273" t="s">
        <v>104</v>
      </c>
      <c r="H26" s="64">
        <v>923</v>
      </c>
      <c r="I26" s="64"/>
      <c r="J26" s="64">
        <f t="shared" si="2"/>
        <v>923</v>
      </c>
      <c r="K26" s="270"/>
    </row>
    <row r="27" ht="17" customHeight="1" spans="1:11">
      <c r="A27" s="246">
        <v>26</v>
      </c>
      <c r="B27" s="276" t="s">
        <v>105</v>
      </c>
      <c r="C27" s="64">
        <v>220</v>
      </c>
      <c r="D27" s="64">
        <v>59</v>
      </c>
      <c r="E27" s="64">
        <f t="shared" si="4"/>
        <v>279</v>
      </c>
      <c r="F27" s="270"/>
      <c r="G27" s="273" t="s">
        <v>106</v>
      </c>
      <c r="H27" s="64">
        <v>1183</v>
      </c>
      <c r="I27" s="64"/>
      <c r="J27" s="64">
        <f t="shared" si="2"/>
        <v>1183</v>
      </c>
      <c r="K27" s="270"/>
    </row>
    <row r="28" ht="17" customHeight="1" spans="1:11">
      <c r="A28" s="246">
        <v>27</v>
      </c>
      <c r="B28" s="276" t="s">
        <v>107</v>
      </c>
      <c r="C28" s="64">
        <v>40</v>
      </c>
      <c r="D28" s="64">
        <v>66</v>
      </c>
      <c r="E28" s="64">
        <f t="shared" si="4"/>
        <v>106</v>
      </c>
      <c r="F28" s="270"/>
      <c r="G28" s="273" t="s">
        <v>108</v>
      </c>
      <c r="H28" s="64">
        <v>2965</v>
      </c>
      <c r="I28" s="64"/>
      <c r="J28" s="64">
        <f t="shared" si="2"/>
        <v>2965</v>
      </c>
      <c r="K28" s="270"/>
    </row>
    <row r="29" ht="17" customHeight="1" spans="1:12">
      <c r="A29" s="246">
        <v>28</v>
      </c>
      <c r="B29" s="104" t="s">
        <v>46</v>
      </c>
      <c r="C29" s="64">
        <v>2367</v>
      </c>
      <c r="D29" s="64">
        <v>-411</v>
      </c>
      <c r="E29" s="64">
        <f t="shared" si="4"/>
        <v>1956</v>
      </c>
      <c r="F29" s="270"/>
      <c r="G29" s="223" t="s">
        <v>109</v>
      </c>
      <c r="H29" s="209">
        <f t="shared" ref="H29:J29" si="5">SUM(H30:H31)</f>
        <v>439</v>
      </c>
      <c r="I29" s="209">
        <f t="shared" si="5"/>
        <v>0</v>
      </c>
      <c r="J29" s="209">
        <f t="shared" si="5"/>
        <v>439</v>
      </c>
      <c r="K29" s="270"/>
      <c r="L29" s="281"/>
    </row>
    <row r="30" ht="17" customHeight="1" spans="1:11">
      <c r="A30" s="246">
        <v>29</v>
      </c>
      <c r="B30" s="104" t="s">
        <v>48</v>
      </c>
      <c r="C30" s="64">
        <v>2700</v>
      </c>
      <c r="D30" s="64">
        <v>-781</v>
      </c>
      <c r="E30" s="64">
        <f t="shared" si="4"/>
        <v>1919</v>
      </c>
      <c r="F30" s="270"/>
      <c r="G30" s="273" t="s">
        <v>110</v>
      </c>
      <c r="H30" s="64">
        <v>277</v>
      </c>
      <c r="I30" s="64"/>
      <c r="J30" s="64">
        <f t="shared" ref="J30:J38" si="6">H30+I30</f>
        <v>277</v>
      </c>
      <c r="K30" s="270"/>
    </row>
    <row r="31" ht="17" customHeight="1" spans="1:11">
      <c r="A31" s="246">
        <v>30</v>
      </c>
      <c r="B31" s="104" t="s">
        <v>50</v>
      </c>
      <c r="C31" s="64"/>
      <c r="D31" s="64">
        <v>843</v>
      </c>
      <c r="E31" s="64">
        <f t="shared" si="4"/>
        <v>843</v>
      </c>
      <c r="F31" s="270"/>
      <c r="G31" s="273" t="s">
        <v>111</v>
      </c>
      <c r="H31" s="64">
        <v>162</v>
      </c>
      <c r="I31" s="64"/>
      <c r="J31" s="64">
        <f t="shared" si="6"/>
        <v>162</v>
      </c>
      <c r="K31" s="270"/>
    </row>
    <row r="32" ht="17" customHeight="1" spans="1:12">
      <c r="A32" s="246">
        <v>31</v>
      </c>
      <c r="B32" s="104" t="s">
        <v>52</v>
      </c>
      <c r="C32" s="64">
        <v>15748</v>
      </c>
      <c r="D32" s="64">
        <v>-3815</v>
      </c>
      <c r="E32" s="64">
        <f t="shared" si="4"/>
        <v>11933</v>
      </c>
      <c r="F32" s="270"/>
      <c r="G32" s="223" t="s">
        <v>112</v>
      </c>
      <c r="H32" s="209">
        <f t="shared" ref="H32:J32" si="7">SUM(H33:H38)</f>
        <v>10585</v>
      </c>
      <c r="I32" s="209">
        <f t="shared" si="7"/>
        <v>0</v>
      </c>
      <c r="J32" s="209">
        <f t="shared" si="7"/>
        <v>10585</v>
      </c>
      <c r="K32" s="244"/>
      <c r="L32" s="281"/>
    </row>
    <row r="33" ht="17" customHeight="1" spans="1:11">
      <c r="A33" s="246">
        <v>32</v>
      </c>
      <c r="B33" s="121" t="s">
        <v>54</v>
      </c>
      <c r="C33" s="64">
        <v>65</v>
      </c>
      <c r="D33" s="64">
        <v>-65</v>
      </c>
      <c r="E33" s="64">
        <f t="shared" si="4"/>
        <v>0</v>
      </c>
      <c r="F33" s="270"/>
      <c r="G33" s="272" t="s">
        <v>113</v>
      </c>
      <c r="H33" s="64">
        <v>51</v>
      </c>
      <c r="I33" s="64"/>
      <c r="J33" s="64">
        <f t="shared" si="6"/>
        <v>51</v>
      </c>
      <c r="K33" s="270"/>
    </row>
    <row r="34" ht="17" customHeight="1" spans="1:11">
      <c r="A34" s="246">
        <v>33</v>
      </c>
      <c r="B34" s="121" t="s">
        <v>56</v>
      </c>
      <c r="C34" s="64">
        <v>48</v>
      </c>
      <c r="D34" s="64">
        <v>102</v>
      </c>
      <c r="E34" s="64">
        <f t="shared" si="4"/>
        <v>150</v>
      </c>
      <c r="F34" s="270"/>
      <c r="G34" s="273" t="s">
        <v>114</v>
      </c>
      <c r="H34" s="64">
        <v>7785</v>
      </c>
      <c r="I34" s="64"/>
      <c r="J34" s="64">
        <f t="shared" si="6"/>
        <v>7785</v>
      </c>
      <c r="K34" s="270"/>
    </row>
    <row r="35" ht="17" customHeight="1" spans="1:11">
      <c r="A35" s="246">
        <v>34</v>
      </c>
      <c r="B35" s="104" t="s">
        <v>57</v>
      </c>
      <c r="C35" s="64">
        <v>380</v>
      </c>
      <c r="D35" s="64">
        <v>7053</v>
      </c>
      <c r="E35" s="64">
        <f t="shared" si="4"/>
        <v>7433</v>
      </c>
      <c r="F35" s="270"/>
      <c r="G35" s="272" t="s">
        <v>115</v>
      </c>
      <c r="H35" s="64">
        <v>109</v>
      </c>
      <c r="I35" s="64"/>
      <c r="J35" s="64">
        <f t="shared" si="6"/>
        <v>109</v>
      </c>
      <c r="K35" s="244"/>
    </row>
    <row r="36" ht="17" customHeight="1" spans="1:11">
      <c r="A36" s="246">
        <v>35</v>
      </c>
      <c r="B36" s="268" t="s">
        <v>58</v>
      </c>
      <c r="C36" s="209">
        <f>C22+C7</f>
        <v>56769</v>
      </c>
      <c r="D36" s="209">
        <f>D22+D7</f>
        <v>-7849</v>
      </c>
      <c r="E36" s="209">
        <f>E22+E7</f>
        <v>48920</v>
      </c>
      <c r="F36" s="270"/>
      <c r="G36" s="191" t="s">
        <v>116</v>
      </c>
      <c r="H36" s="64">
        <v>144</v>
      </c>
      <c r="I36" s="64"/>
      <c r="J36" s="64">
        <f t="shared" si="6"/>
        <v>144</v>
      </c>
      <c r="K36" s="270"/>
    </row>
    <row r="37" ht="17" customHeight="1" spans="1:11">
      <c r="A37" s="246">
        <v>36</v>
      </c>
      <c r="B37" s="268"/>
      <c r="C37" s="209"/>
      <c r="D37" s="209"/>
      <c r="E37" s="209"/>
      <c r="F37" s="270"/>
      <c r="G37" s="272" t="s">
        <v>117</v>
      </c>
      <c r="H37" s="64">
        <v>1090</v>
      </c>
      <c r="I37" s="64"/>
      <c r="J37" s="64">
        <f t="shared" si="6"/>
        <v>1090</v>
      </c>
      <c r="K37" s="270"/>
    </row>
    <row r="38" ht="17" customHeight="1" spans="1:11">
      <c r="A38" s="246">
        <v>37</v>
      </c>
      <c r="B38" s="269" t="s">
        <v>118</v>
      </c>
      <c r="C38" s="209">
        <f>C39+C93+C94+C97+C98</f>
        <v>220748</v>
      </c>
      <c r="D38" s="209">
        <f>D39+D93+D94+D97+D98</f>
        <v>15985</v>
      </c>
      <c r="E38" s="209">
        <f>E39+E93+E94+E97+E98</f>
        <v>236733</v>
      </c>
      <c r="F38" s="270"/>
      <c r="G38" s="272" t="s">
        <v>119</v>
      </c>
      <c r="H38" s="64">
        <v>1406</v>
      </c>
      <c r="I38" s="64"/>
      <c r="J38" s="64">
        <f t="shared" si="6"/>
        <v>1406</v>
      </c>
      <c r="K38" s="270"/>
    </row>
    <row r="39" ht="17" customHeight="1" spans="1:12">
      <c r="A39" s="246">
        <v>38</v>
      </c>
      <c r="B39" s="269" t="s">
        <v>120</v>
      </c>
      <c r="C39" s="209">
        <f>C40+C47+C73</f>
        <v>200826</v>
      </c>
      <c r="D39" s="209">
        <f>D40+D47+D73</f>
        <v>3619</v>
      </c>
      <c r="E39" s="209">
        <f>E40+E47+E73</f>
        <v>204445</v>
      </c>
      <c r="F39" s="270"/>
      <c r="G39" s="223" t="s">
        <v>121</v>
      </c>
      <c r="H39" s="209">
        <f t="shared" ref="H39:J39" si="8">SUM(H40:H47)</f>
        <v>47803</v>
      </c>
      <c r="I39" s="209">
        <f t="shared" si="8"/>
        <v>0</v>
      </c>
      <c r="J39" s="209">
        <f t="shared" si="8"/>
        <v>47803</v>
      </c>
      <c r="K39" s="270"/>
      <c r="L39" s="281"/>
    </row>
    <row r="40" ht="17" customHeight="1" spans="1:11">
      <c r="A40" s="246">
        <v>39</v>
      </c>
      <c r="B40" s="257" t="s">
        <v>122</v>
      </c>
      <c r="C40" s="209">
        <v>4618</v>
      </c>
      <c r="D40" s="209"/>
      <c r="E40" s="209">
        <f t="shared" ref="E40:E46" si="9">SUM(C40:D40)</f>
        <v>4618</v>
      </c>
      <c r="F40" s="270"/>
      <c r="G40" s="273" t="s">
        <v>123</v>
      </c>
      <c r="H40" s="64">
        <v>1494</v>
      </c>
      <c r="I40" s="64"/>
      <c r="J40" s="64">
        <f t="shared" ref="J40:J47" si="10">H40+I40</f>
        <v>1494</v>
      </c>
      <c r="K40" s="270"/>
    </row>
    <row r="41" ht="17" customHeight="1" spans="1:11">
      <c r="A41" s="246">
        <v>40</v>
      </c>
      <c r="B41" s="104" t="s">
        <v>124</v>
      </c>
      <c r="C41" s="64">
        <v>334</v>
      </c>
      <c r="D41" s="64"/>
      <c r="E41" s="64">
        <f t="shared" si="9"/>
        <v>334</v>
      </c>
      <c r="F41" s="270"/>
      <c r="G41" s="272" t="s">
        <v>125</v>
      </c>
      <c r="H41" s="64">
        <v>38829</v>
      </c>
      <c r="I41" s="64"/>
      <c r="J41" s="64">
        <f t="shared" si="10"/>
        <v>38829</v>
      </c>
      <c r="K41" s="270"/>
    </row>
    <row r="42" ht="17" customHeight="1" spans="1:11">
      <c r="A42" s="246">
        <v>41</v>
      </c>
      <c r="B42" s="104" t="s">
        <v>126</v>
      </c>
      <c r="C42" s="64">
        <v>158</v>
      </c>
      <c r="D42" s="64"/>
      <c r="E42" s="64">
        <f t="shared" si="9"/>
        <v>158</v>
      </c>
      <c r="F42" s="244"/>
      <c r="G42" s="272" t="s">
        <v>127</v>
      </c>
      <c r="H42" s="64">
        <v>1797</v>
      </c>
      <c r="I42" s="64"/>
      <c r="J42" s="64">
        <f t="shared" si="10"/>
        <v>1797</v>
      </c>
      <c r="K42" s="270"/>
    </row>
    <row r="43" ht="17" customHeight="1" spans="1:11">
      <c r="A43" s="246">
        <v>42</v>
      </c>
      <c r="B43" s="104" t="s">
        <v>128</v>
      </c>
      <c r="C43" s="64">
        <v>906</v>
      </c>
      <c r="D43" s="64"/>
      <c r="E43" s="64">
        <f t="shared" si="9"/>
        <v>906</v>
      </c>
      <c r="F43" s="270"/>
      <c r="G43" s="191" t="s">
        <v>129</v>
      </c>
      <c r="H43" s="64">
        <v>50</v>
      </c>
      <c r="I43" s="64"/>
      <c r="J43" s="64">
        <f t="shared" si="10"/>
        <v>50</v>
      </c>
      <c r="K43" s="244"/>
    </row>
    <row r="44" ht="17" customHeight="1" spans="1:11">
      <c r="A44" s="246">
        <v>43</v>
      </c>
      <c r="B44" s="104" t="s">
        <v>130</v>
      </c>
      <c r="C44" s="64">
        <v>10</v>
      </c>
      <c r="D44" s="64"/>
      <c r="E44" s="64">
        <f t="shared" si="9"/>
        <v>10</v>
      </c>
      <c r="F44" s="270"/>
      <c r="G44" s="272" t="s">
        <v>131</v>
      </c>
      <c r="H44" s="64">
        <v>162</v>
      </c>
      <c r="I44" s="64"/>
      <c r="J44" s="64">
        <f t="shared" si="10"/>
        <v>162</v>
      </c>
      <c r="K44" s="270"/>
    </row>
    <row r="45" ht="17" customHeight="1" spans="1:11">
      <c r="A45" s="246">
        <v>44</v>
      </c>
      <c r="B45" s="104" t="s">
        <v>132</v>
      </c>
      <c r="C45" s="64">
        <v>581</v>
      </c>
      <c r="D45" s="64"/>
      <c r="E45" s="64">
        <f t="shared" si="9"/>
        <v>581</v>
      </c>
      <c r="F45" s="270"/>
      <c r="G45" s="273" t="s">
        <v>133</v>
      </c>
      <c r="H45" s="64">
        <v>181</v>
      </c>
      <c r="I45" s="64"/>
      <c r="J45" s="64">
        <f t="shared" si="10"/>
        <v>181</v>
      </c>
      <c r="K45" s="270"/>
    </row>
    <row r="46" ht="17" customHeight="1" spans="1:11">
      <c r="A46" s="246">
        <v>45</v>
      </c>
      <c r="B46" s="104" t="s">
        <v>134</v>
      </c>
      <c r="C46" s="64">
        <v>2629</v>
      </c>
      <c r="D46" s="64"/>
      <c r="E46" s="64">
        <f t="shared" si="9"/>
        <v>2629</v>
      </c>
      <c r="F46" s="270"/>
      <c r="G46" s="272" t="s">
        <v>135</v>
      </c>
      <c r="H46" s="64">
        <v>1245</v>
      </c>
      <c r="I46" s="64"/>
      <c r="J46" s="64">
        <f t="shared" si="10"/>
        <v>1245</v>
      </c>
      <c r="K46" s="270"/>
    </row>
    <row r="47" ht="17" customHeight="1" spans="1:11">
      <c r="A47" s="246">
        <v>46</v>
      </c>
      <c r="B47" s="257" t="s">
        <v>136</v>
      </c>
      <c r="C47" s="209">
        <f>SUM(C48:C72)</f>
        <v>162279</v>
      </c>
      <c r="D47" s="209">
        <f>SUM(D48:D72)</f>
        <v>19047</v>
      </c>
      <c r="E47" s="209">
        <f>SUM(E48:E72)</f>
        <v>181326</v>
      </c>
      <c r="F47" s="270"/>
      <c r="G47" s="272" t="s">
        <v>137</v>
      </c>
      <c r="H47" s="64">
        <v>4045</v>
      </c>
      <c r="I47" s="64"/>
      <c r="J47" s="64">
        <f t="shared" si="10"/>
        <v>4045</v>
      </c>
      <c r="K47" s="270"/>
    </row>
    <row r="48" ht="17" customHeight="1" spans="1:12">
      <c r="A48" s="246">
        <v>47</v>
      </c>
      <c r="B48" s="104" t="s">
        <v>138</v>
      </c>
      <c r="C48" s="64">
        <v>123</v>
      </c>
      <c r="D48" s="64"/>
      <c r="E48" s="64">
        <f t="shared" ref="E48:E72" si="11">SUM(C48:D48)</f>
        <v>123</v>
      </c>
      <c r="F48" s="270"/>
      <c r="G48" s="223" t="s">
        <v>139</v>
      </c>
      <c r="H48" s="209">
        <f t="shared" ref="H48:J48" si="12">SUM(H49:H53)</f>
        <v>3670</v>
      </c>
      <c r="I48" s="209">
        <f t="shared" si="12"/>
        <v>0</v>
      </c>
      <c r="J48" s="209">
        <f t="shared" si="12"/>
        <v>3670</v>
      </c>
      <c r="K48" s="270"/>
      <c r="L48" s="281"/>
    </row>
    <row r="49" ht="17" customHeight="1" spans="1:11">
      <c r="A49" s="246">
        <v>48</v>
      </c>
      <c r="B49" s="104" t="s">
        <v>140</v>
      </c>
      <c r="C49" s="64">
        <v>51697</v>
      </c>
      <c r="D49" s="64">
        <v>784</v>
      </c>
      <c r="E49" s="64">
        <f t="shared" si="11"/>
        <v>52481</v>
      </c>
      <c r="F49" s="270"/>
      <c r="G49" s="273" t="s">
        <v>141</v>
      </c>
      <c r="H49" s="64">
        <v>56</v>
      </c>
      <c r="I49" s="64"/>
      <c r="J49" s="64">
        <f t="shared" ref="J49:J53" si="13">H49+I49</f>
        <v>56</v>
      </c>
      <c r="K49" s="270"/>
    </row>
    <row r="50" ht="17" customHeight="1" spans="1:11">
      <c r="A50" s="246">
        <v>49</v>
      </c>
      <c r="B50" s="104" t="s">
        <v>142</v>
      </c>
      <c r="C50" s="64">
        <v>13378</v>
      </c>
      <c r="D50" s="64">
        <v>1207</v>
      </c>
      <c r="E50" s="64">
        <f t="shared" si="11"/>
        <v>14585</v>
      </c>
      <c r="F50" s="270"/>
      <c r="G50" s="273" t="s">
        <v>143</v>
      </c>
      <c r="H50" s="64">
        <v>575</v>
      </c>
      <c r="I50" s="64"/>
      <c r="J50" s="64">
        <f t="shared" si="13"/>
        <v>575</v>
      </c>
      <c r="K50" s="270"/>
    </row>
    <row r="51" ht="17" customHeight="1" spans="1:11">
      <c r="A51" s="246">
        <v>50</v>
      </c>
      <c r="B51" s="104" t="s">
        <v>144</v>
      </c>
      <c r="C51" s="64">
        <v>132</v>
      </c>
      <c r="D51" s="64">
        <v>-45</v>
      </c>
      <c r="E51" s="64">
        <f t="shared" si="11"/>
        <v>87</v>
      </c>
      <c r="F51" s="270"/>
      <c r="G51" s="273" t="s">
        <v>145</v>
      </c>
      <c r="H51" s="64">
        <v>0</v>
      </c>
      <c r="I51" s="64"/>
      <c r="J51" s="64">
        <f t="shared" si="13"/>
        <v>0</v>
      </c>
      <c r="K51" s="270"/>
    </row>
    <row r="52" ht="17" customHeight="1" spans="1:11">
      <c r="A52" s="246">
        <v>51</v>
      </c>
      <c r="B52" s="104" t="s">
        <v>146</v>
      </c>
      <c r="C52" s="277">
        <v>436</v>
      </c>
      <c r="D52" s="277">
        <v>-42</v>
      </c>
      <c r="E52" s="64">
        <f t="shared" si="11"/>
        <v>394</v>
      </c>
      <c r="F52" s="270"/>
      <c r="G52" s="272" t="s">
        <v>147</v>
      </c>
      <c r="H52" s="64">
        <v>40</v>
      </c>
      <c r="I52" s="64"/>
      <c r="J52" s="64">
        <f t="shared" si="13"/>
        <v>40</v>
      </c>
      <c r="K52" s="244"/>
    </row>
    <row r="53" ht="17" customHeight="1" spans="1:11">
      <c r="A53" s="246">
        <v>52</v>
      </c>
      <c r="B53" s="104" t="s">
        <v>148</v>
      </c>
      <c r="C53" s="277">
        <v>1492</v>
      </c>
      <c r="D53" s="277"/>
      <c r="E53" s="64">
        <f t="shared" si="11"/>
        <v>1492</v>
      </c>
      <c r="F53" s="270"/>
      <c r="G53" s="272" t="s">
        <v>149</v>
      </c>
      <c r="H53" s="64">
        <v>2999</v>
      </c>
      <c r="I53" s="64"/>
      <c r="J53" s="64">
        <f t="shared" si="13"/>
        <v>2999</v>
      </c>
      <c r="K53" s="270"/>
    </row>
    <row r="54" ht="17" customHeight="1" spans="1:12">
      <c r="A54" s="246">
        <v>53</v>
      </c>
      <c r="B54" s="104" t="s">
        <v>150</v>
      </c>
      <c r="C54" s="64">
        <v>19614</v>
      </c>
      <c r="D54" s="64">
        <v>2712</v>
      </c>
      <c r="E54" s="64">
        <f t="shared" si="11"/>
        <v>22326</v>
      </c>
      <c r="F54" s="270"/>
      <c r="G54" s="223" t="s">
        <v>151</v>
      </c>
      <c r="H54" s="209">
        <f t="shared" ref="H54:J54" si="14">SUM(H55:H60)</f>
        <v>5294</v>
      </c>
      <c r="I54" s="209">
        <f t="shared" si="14"/>
        <v>0</v>
      </c>
      <c r="J54" s="209">
        <f t="shared" si="14"/>
        <v>5294</v>
      </c>
      <c r="K54" s="270"/>
      <c r="L54" s="281"/>
    </row>
    <row r="55" ht="17" customHeight="1" spans="1:11">
      <c r="A55" s="246">
        <v>54</v>
      </c>
      <c r="B55" s="104" t="s">
        <v>152</v>
      </c>
      <c r="C55" s="277">
        <v>6607</v>
      </c>
      <c r="D55" s="277">
        <v>320</v>
      </c>
      <c r="E55" s="64">
        <f t="shared" si="11"/>
        <v>6927</v>
      </c>
      <c r="F55" s="270"/>
      <c r="G55" s="191" t="s">
        <v>153</v>
      </c>
      <c r="H55" s="64">
        <v>1497</v>
      </c>
      <c r="I55" s="64"/>
      <c r="J55" s="64">
        <f t="shared" ref="J55:J60" si="15">H55+I55</f>
        <v>1497</v>
      </c>
      <c r="K55" s="270"/>
    </row>
    <row r="56" ht="17" customHeight="1" spans="1:11">
      <c r="A56" s="246">
        <v>55</v>
      </c>
      <c r="B56" s="104" t="s">
        <v>154</v>
      </c>
      <c r="C56" s="277">
        <v>2000</v>
      </c>
      <c r="D56" s="277"/>
      <c r="E56" s="64">
        <f t="shared" si="11"/>
        <v>2000</v>
      </c>
      <c r="F56" s="270"/>
      <c r="G56" s="191" t="s">
        <v>155</v>
      </c>
      <c r="H56" s="64">
        <v>316</v>
      </c>
      <c r="I56" s="64"/>
      <c r="J56" s="64">
        <f t="shared" si="15"/>
        <v>316</v>
      </c>
      <c r="K56" s="270"/>
    </row>
    <row r="57" ht="17" customHeight="1" spans="1:11">
      <c r="A57" s="246">
        <v>56</v>
      </c>
      <c r="B57" s="121" t="s">
        <v>156</v>
      </c>
      <c r="C57" s="64">
        <v>200</v>
      </c>
      <c r="D57" s="64">
        <v>-200</v>
      </c>
      <c r="E57" s="64">
        <f t="shared" si="11"/>
        <v>0</v>
      </c>
      <c r="F57" s="270"/>
      <c r="G57" s="191" t="s">
        <v>157</v>
      </c>
      <c r="H57" s="64">
        <v>145</v>
      </c>
      <c r="I57" s="64"/>
      <c r="J57" s="64">
        <f t="shared" si="15"/>
        <v>145</v>
      </c>
      <c r="K57" s="270"/>
    </row>
    <row r="58" ht="17" customHeight="1" spans="1:11">
      <c r="A58" s="246">
        <v>57</v>
      </c>
      <c r="B58" s="121" t="s">
        <v>158</v>
      </c>
      <c r="C58" s="64">
        <v>40</v>
      </c>
      <c r="D58" s="64">
        <v>-34</v>
      </c>
      <c r="E58" s="64">
        <f t="shared" si="11"/>
        <v>6</v>
      </c>
      <c r="F58" s="270"/>
      <c r="G58" s="191" t="s">
        <v>159</v>
      </c>
      <c r="H58" s="64">
        <v>17</v>
      </c>
      <c r="I58" s="64"/>
      <c r="J58" s="64">
        <f t="shared" si="15"/>
        <v>17</v>
      </c>
      <c r="K58" s="270"/>
    </row>
    <row r="59" ht="17" customHeight="1" spans="1:11">
      <c r="A59" s="246">
        <v>58</v>
      </c>
      <c r="B59" s="104" t="s">
        <v>160</v>
      </c>
      <c r="C59" s="64">
        <v>958</v>
      </c>
      <c r="D59" s="64">
        <v>-443</v>
      </c>
      <c r="E59" s="64">
        <f t="shared" si="11"/>
        <v>515</v>
      </c>
      <c r="F59" s="270"/>
      <c r="G59" s="191" t="s">
        <v>161</v>
      </c>
      <c r="H59" s="64">
        <v>717</v>
      </c>
      <c r="I59" s="64"/>
      <c r="J59" s="64">
        <f t="shared" si="15"/>
        <v>717</v>
      </c>
      <c r="K59" s="244"/>
    </row>
    <row r="60" ht="17" customHeight="1" spans="1:11">
      <c r="A60" s="246">
        <v>59</v>
      </c>
      <c r="B60" s="104" t="s">
        <v>162</v>
      </c>
      <c r="C60" s="64">
        <v>7641</v>
      </c>
      <c r="D60" s="64">
        <v>943</v>
      </c>
      <c r="E60" s="64">
        <f t="shared" si="11"/>
        <v>8584</v>
      </c>
      <c r="F60" s="270"/>
      <c r="G60" s="191" t="s">
        <v>163</v>
      </c>
      <c r="H60" s="64">
        <v>2602</v>
      </c>
      <c r="I60" s="64"/>
      <c r="J60" s="64">
        <f t="shared" si="15"/>
        <v>2602</v>
      </c>
      <c r="K60" s="270"/>
    </row>
    <row r="61" ht="17" customHeight="1" spans="1:12">
      <c r="A61" s="246">
        <v>60</v>
      </c>
      <c r="B61" s="214" t="s">
        <v>164</v>
      </c>
      <c r="C61" s="64">
        <v>582</v>
      </c>
      <c r="D61" s="64">
        <v>-152</v>
      </c>
      <c r="E61" s="64">
        <f t="shared" si="11"/>
        <v>430</v>
      </c>
      <c r="F61" s="270"/>
      <c r="G61" s="223" t="s">
        <v>165</v>
      </c>
      <c r="H61" s="209">
        <f t="shared" ref="H61:J61" si="16">SUM(H62:H78)</f>
        <v>43005</v>
      </c>
      <c r="I61" s="209">
        <f t="shared" si="16"/>
        <v>187</v>
      </c>
      <c r="J61" s="209">
        <f t="shared" si="16"/>
        <v>43192</v>
      </c>
      <c r="K61" s="270"/>
      <c r="L61" s="281"/>
    </row>
    <row r="62" ht="17" customHeight="1" spans="1:11">
      <c r="A62" s="246">
        <v>61</v>
      </c>
      <c r="B62" s="214" t="s">
        <v>166</v>
      </c>
      <c r="C62" s="64">
        <v>9899</v>
      </c>
      <c r="D62" s="64">
        <v>3212</v>
      </c>
      <c r="E62" s="64">
        <f t="shared" si="11"/>
        <v>13111</v>
      </c>
      <c r="F62" s="270"/>
      <c r="G62" s="191" t="s">
        <v>167</v>
      </c>
      <c r="H62" s="64">
        <v>1530</v>
      </c>
      <c r="I62" s="64"/>
      <c r="J62" s="64">
        <f t="shared" ref="J62:J78" si="17">H62+I62</f>
        <v>1530</v>
      </c>
      <c r="K62" s="270"/>
    </row>
    <row r="63" ht="17" customHeight="1" spans="1:11">
      <c r="A63" s="246">
        <v>62</v>
      </c>
      <c r="B63" s="104" t="s">
        <v>168</v>
      </c>
      <c r="C63" s="64">
        <v>14143</v>
      </c>
      <c r="D63" s="64">
        <v>-7160</v>
      </c>
      <c r="E63" s="64">
        <f t="shared" si="11"/>
        <v>6983</v>
      </c>
      <c r="F63" s="278"/>
      <c r="G63" s="191" t="s">
        <v>169</v>
      </c>
      <c r="H63" s="64">
        <v>770</v>
      </c>
      <c r="I63" s="64">
        <v>70</v>
      </c>
      <c r="J63" s="64">
        <f t="shared" si="17"/>
        <v>840</v>
      </c>
      <c r="K63" s="270"/>
    </row>
    <row r="64" ht="17" customHeight="1" spans="1:11">
      <c r="A64" s="246">
        <v>63</v>
      </c>
      <c r="B64" s="121" t="s">
        <v>170</v>
      </c>
      <c r="C64" s="64">
        <v>131</v>
      </c>
      <c r="D64" s="64">
        <v>-119</v>
      </c>
      <c r="E64" s="64">
        <f t="shared" si="11"/>
        <v>12</v>
      </c>
      <c r="F64" s="274"/>
      <c r="G64" s="191" t="s">
        <v>171</v>
      </c>
      <c r="H64" s="64">
        <v>20894</v>
      </c>
      <c r="I64" s="64"/>
      <c r="J64" s="64">
        <f t="shared" si="17"/>
        <v>20894</v>
      </c>
      <c r="K64" s="270"/>
    </row>
    <row r="65" ht="17" customHeight="1" spans="1:11">
      <c r="A65" s="246">
        <v>64</v>
      </c>
      <c r="B65" s="121" t="s">
        <v>172</v>
      </c>
      <c r="C65" s="64">
        <v>30875</v>
      </c>
      <c r="D65" s="64">
        <v>-875</v>
      </c>
      <c r="E65" s="64">
        <f t="shared" si="11"/>
        <v>30000</v>
      </c>
      <c r="F65" s="274"/>
      <c r="G65" s="191" t="s">
        <v>173</v>
      </c>
      <c r="H65" s="64">
        <v>30</v>
      </c>
      <c r="I65" s="64"/>
      <c r="J65" s="64">
        <f t="shared" si="17"/>
        <v>30</v>
      </c>
      <c r="K65" s="244"/>
    </row>
    <row r="66" ht="17" customHeight="1" spans="1:11">
      <c r="A66" s="246">
        <v>65</v>
      </c>
      <c r="B66" s="121" t="s">
        <v>174</v>
      </c>
      <c r="C66" s="64">
        <v>501</v>
      </c>
      <c r="D66" s="64">
        <v>3500</v>
      </c>
      <c r="E66" s="64">
        <f t="shared" si="11"/>
        <v>4001</v>
      </c>
      <c r="F66" s="270"/>
      <c r="G66" s="191" t="s">
        <v>175</v>
      </c>
      <c r="H66" s="64">
        <v>544</v>
      </c>
      <c r="I66" s="64">
        <v>117</v>
      </c>
      <c r="J66" s="64">
        <f t="shared" si="17"/>
        <v>661</v>
      </c>
      <c r="K66" s="270"/>
    </row>
    <row r="67" ht="17" customHeight="1" spans="1:11">
      <c r="A67" s="246">
        <v>66</v>
      </c>
      <c r="B67" s="121" t="s">
        <v>176</v>
      </c>
      <c r="C67" s="64">
        <v>237</v>
      </c>
      <c r="D67" s="64">
        <v>-146</v>
      </c>
      <c r="E67" s="64">
        <f t="shared" si="11"/>
        <v>91</v>
      </c>
      <c r="F67" s="270"/>
      <c r="G67" s="191" t="s">
        <v>177</v>
      </c>
      <c r="H67" s="64">
        <v>2948</v>
      </c>
      <c r="I67" s="64"/>
      <c r="J67" s="64">
        <f t="shared" si="17"/>
        <v>2948</v>
      </c>
      <c r="K67" s="270"/>
    </row>
    <row r="68" ht="17" customHeight="1" spans="1:11">
      <c r="A68" s="246">
        <v>67</v>
      </c>
      <c r="B68" s="217" t="s">
        <v>178</v>
      </c>
      <c r="C68" s="64">
        <v>37</v>
      </c>
      <c r="D68" s="64">
        <v>113</v>
      </c>
      <c r="E68" s="64">
        <f t="shared" si="11"/>
        <v>150</v>
      </c>
      <c r="F68" s="270"/>
      <c r="G68" s="191" t="s">
        <v>179</v>
      </c>
      <c r="H68" s="64">
        <v>255</v>
      </c>
      <c r="I68" s="64"/>
      <c r="J68" s="64">
        <f t="shared" si="17"/>
        <v>255</v>
      </c>
      <c r="K68" s="270"/>
    </row>
    <row r="69" ht="17" customHeight="1" spans="1:11">
      <c r="A69" s="246">
        <v>68</v>
      </c>
      <c r="B69" s="282" t="s">
        <v>180</v>
      </c>
      <c r="C69" s="64"/>
      <c r="D69" s="283">
        <f>668+6034+79</f>
        <v>6781</v>
      </c>
      <c r="E69" s="64">
        <f t="shared" si="11"/>
        <v>6781</v>
      </c>
      <c r="F69" s="270"/>
      <c r="G69" s="191" t="s">
        <v>181</v>
      </c>
      <c r="H69" s="64">
        <v>1942</v>
      </c>
      <c r="I69" s="64"/>
      <c r="J69" s="64">
        <f t="shared" si="17"/>
        <v>1942</v>
      </c>
      <c r="K69" s="270"/>
    </row>
    <row r="70" ht="17" customHeight="1" spans="1:11">
      <c r="A70" s="246">
        <v>69</v>
      </c>
      <c r="B70" s="282" t="s">
        <v>182</v>
      </c>
      <c r="C70" s="64"/>
      <c r="D70" s="283">
        <f>581+746+1271</f>
        <v>2598</v>
      </c>
      <c r="E70" s="64">
        <f t="shared" si="11"/>
        <v>2598</v>
      </c>
      <c r="F70" s="270"/>
      <c r="G70" s="191" t="s">
        <v>183</v>
      </c>
      <c r="H70" s="64">
        <v>763</v>
      </c>
      <c r="I70" s="64"/>
      <c r="J70" s="64">
        <f t="shared" si="17"/>
        <v>763</v>
      </c>
      <c r="K70" s="270"/>
    </row>
    <row r="71" ht="17" customHeight="1" spans="1:11">
      <c r="A71" s="246">
        <v>70</v>
      </c>
      <c r="B71" s="282" t="s">
        <v>184</v>
      </c>
      <c r="C71" s="64"/>
      <c r="D71" s="283">
        <f>3812+1830</f>
        <v>5642</v>
      </c>
      <c r="E71" s="64">
        <f t="shared" si="11"/>
        <v>5642</v>
      </c>
      <c r="F71" s="270"/>
      <c r="G71" s="191" t="s">
        <v>185</v>
      </c>
      <c r="H71" s="64">
        <v>2166</v>
      </c>
      <c r="I71" s="64"/>
      <c r="J71" s="64">
        <f t="shared" si="17"/>
        <v>2166</v>
      </c>
      <c r="K71" s="270"/>
    </row>
    <row r="72" ht="17" customHeight="1" spans="1:11">
      <c r="A72" s="246">
        <v>71</v>
      </c>
      <c r="B72" s="104" t="s">
        <v>186</v>
      </c>
      <c r="C72" s="64">
        <v>1556</v>
      </c>
      <c r="D72" s="64">
        <v>451</v>
      </c>
      <c r="E72" s="64">
        <f t="shared" si="11"/>
        <v>2007</v>
      </c>
      <c r="F72" s="278"/>
      <c r="G72" s="191" t="s">
        <v>187</v>
      </c>
      <c r="H72" s="64">
        <v>271</v>
      </c>
      <c r="I72" s="64"/>
      <c r="J72" s="64">
        <f t="shared" si="17"/>
        <v>271</v>
      </c>
      <c r="K72" s="270"/>
    </row>
    <row r="73" ht="17" customHeight="1" spans="1:11">
      <c r="A73" s="246">
        <v>72</v>
      </c>
      <c r="B73" s="257" t="s">
        <v>188</v>
      </c>
      <c r="C73" s="209">
        <f>SUM(C74:C92)</f>
        <v>33929</v>
      </c>
      <c r="D73" s="209">
        <f>SUM(D74:D92)</f>
        <v>-15428</v>
      </c>
      <c r="E73" s="209">
        <f>SUM(E74:E92)</f>
        <v>18501</v>
      </c>
      <c r="F73" s="278"/>
      <c r="G73" s="191" t="s">
        <v>189</v>
      </c>
      <c r="H73" s="64">
        <v>2013</v>
      </c>
      <c r="I73" s="64"/>
      <c r="J73" s="64">
        <f t="shared" si="17"/>
        <v>2013</v>
      </c>
      <c r="K73" s="270"/>
    </row>
    <row r="74" ht="17" customHeight="1" spans="1:11">
      <c r="A74" s="246">
        <v>73</v>
      </c>
      <c r="B74" s="104" t="s">
        <v>190</v>
      </c>
      <c r="C74" s="64">
        <v>765</v>
      </c>
      <c r="D74" s="64">
        <v>1070</v>
      </c>
      <c r="E74" s="64">
        <f t="shared" ref="E74:E92" si="18">SUM(C74:D74)</f>
        <v>1835</v>
      </c>
      <c r="F74" s="270"/>
      <c r="G74" s="191" t="s">
        <v>191</v>
      </c>
      <c r="H74" s="64">
        <v>427</v>
      </c>
      <c r="I74" s="64"/>
      <c r="J74" s="64">
        <f t="shared" si="17"/>
        <v>427</v>
      </c>
      <c r="K74" s="270"/>
    </row>
    <row r="75" ht="17" customHeight="1" spans="1:11">
      <c r="A75" s="246">
        <v>74</v>
      </c>
      <c r="B75" s="104" t="s">
        <v>192</v>
      </c>
      <c r="C75" s="64">
        <v>8</v>
      </c>
      <c r="D75" s="64"/>
      <c r="E75" s="64">
        <f t="shared" si="18"/>
        <v>8</v>
      </c>
      <c r="F75" s="244"/>
      <c r="G75" s="191" t="s">
        <v>193</v>
      </c>
      <c r="H75" s="64">
        <v>6688</v>
      </c>
      <c r="I75" s="64"/>
      <c r="J75" s="64">
        <f t="shared" si="17"/>
        <v>6688</v>
      </c>
      <c r="K75" s="270"/>
    </row>
    <row r="76" ht="17" customHeight="1" spans="1:11">
      <c r="A76" s="246">
        <v>75</v>
      </c>
      <c r="B76" s="104" t="s">
        <v>194</v>
      </c>
      <c r="C76" s="64">
        <v>302</v>
      </c>
      <c r="D76" s="64">
        <v>-33</v>
      </c>
      <c r="E76" s="64">
        <f t="shared" si="18"/>
        <v>269</v>
      </c>
      <c r="F76" s="270"/>
      <c r="G76" s="191" t="s">
        <v>195</v>
      </c>
      <c r="H76" s="64">
        <v>0</v>
      </c>
      <c r="I76" s="64"/>
      <c r="J76" s="64">
        <f t="shared" si="17"/>
        <v>0</v>
      </c>
      <c r="K76" s="270"/>
    </row>
    <row r="77" ht="17" customHeight="1" spans="1:11">
      <c r="A77" s="246">
        <v>76</v>
      </c>
      <c r="B77" s="104" t="s">
        <v>196</v>
      </c>
      <c r="C77" s="64">
        <v>1161</v>
      </c>
      <c r="D77" s="64">
        <v>-981</v>
      </c>
      <c r="E77" s="64">
        <f t="shared" si="18"/>
        <v>180</v>
      </c>
      <c r="F77" s="270"/>
      <c r="G77" s="191" t="s">
        <v>197</v>
      </c>
      <c r="H77" s="64">
        <v>673</v>
      </c>
      <c r="I77" s="64"/>
      <c r="J77" s="64">
        <f t="shared" si="17"/>
        <v>673</v>
      </c>
      <c r="K77" s="270"/>
    </row>
    <row r="78" ht="17" customHeight="1" spans="1:11">
      <c r="A78" s="246">
        <v>77</v>
      </c>
      <c r="B78" s="104" t="s">
        <v>198</v>
      </c>
      <c r="C78" s="64">
        <v>552</v>
      </c>
      <c r="D78" s="64">
        <v>176</v>
      </c>
      <c r="E78" s="64">
        <f t="shared" si="18"/>
        <v>728</v>
      </c>
      <c r="F78" s="270"/>
      <c r="G78" s="191" t="s">
        <v>199</v>
      </c>
      <c r="H78" s="64">
        <v>1091</v>
      </c>
      <c r="I78" s="64"/>
      <c r="J78" s="64">
        <f t="shared" si="17"/>
        <v>1091</v>
      </c>
      <c r="K78" s="270"/>
    </row>
    <row r="79" ht="17" customHeight="1" spans="1:12">
      <c r="A79" s="246">
        <v>78</v>
      </c>
      <c r="B79" s="104" t="s">
        <v>200</v>
      </c>
      <c r="C79" s="64">
        <v>249</v>
      </c>
      <c r="D79" s="64">
        <v>-178</v>
      </c>
      <c r="E79" s="64">
        <f t="shared" si="18"/>
        <v>71</v>
      </c>
      <c r="F79" s="270"/>
      <c r="G79" s="223" t="s">
        <v>201</v>
      </c>
      <c r="H79" s="209">
        <f t="shared" ref="H79:J79" si="19">SUM(H80:H92)</f>
        <v>29865</v>
      </c>
      <c r="I79" s="209">
        <f t="shared" si="19"/>
        <v>0</v>
      </c>
      <c r="J79" s="209">
        <f t="shared" si="19"/>
        <v>29865</v>
      </c>
      <c r="K79" s="270"/>
      <c r="L79" s="281"/>
    </row>
    <row r="80" ht="17" customHeight="1" spans="1:11">
      <c r="A80" s="246">
        <v>79</v>
      </c>
      <c r="B80" s="104" t="s">
        <v>202</v>
      </c>
      <c r="C80" s="64">
        <v>1222</v>
      </c>
      <c r="D80" s="64">
        <v>484</v>
      </c>
      <c r="E80" s="64">
        <f t="shared" si="18"/>
        <v>1706</v>
      </c>
      <c r="F80" s="270"/>
      <c r="G80" s="191" t="s">
        <v>203</v>
      </c>
      <c r="H80" s="64">
        <v>494</v>
      </c>
      <c r="I80" s="64"/>
      <c r="J80" s="64">
        <f t="shared" ref="J80:J92" si="20">H80+I80</f>
        <v>494</v>
      </c>
      <c r="K80" s="270"/>
    </row>
    <row r="81" ht="17" customHeight="1" spans="1:11">
      <c r="A81" s="246">
        <v>80</v>
      </c>
      <c r="B81" s="104" t="s">
        <v>204</v>
      </c>
      <c r="C81" s="64">
        <v>1083</v>
      </c>
      <c r="D81" s="64">
        <v>-488</v>
      </c>
      <c r="E81" s="64">
        <f t="shared" si="18"/>
        <v>595</v>
      </c>
      <c r="F81" s="270"/>
      <c r="G81" s="191" t="s">
        <v>205</v>
      </c>
      <c r="H81" s="64">
        <v>2785</v>
      </c>
      <c r="I81" s="64"/>
      <c r="J81" s="64">
        <f t="shared" si="20"/>
        <v>2785</v>
      </c>
      <c r="K81" s="270"/>
    </row>
    <row r="82" ht="17" customHeight="1" spans="1:11">
      <c r="A82" s="246">
        <v>81</v>
      </c>
      <c r="B82" s="104" t="s">
        <v>206</v>
      </c>
      <c r="C82" s="64">
        <v>1928</v>
      </c>
      <c r="D82" s="64">
        <v>-1494</v>
      </c>
      <c r="E82" s="64">
        <f t="shared" si="18"/>
        <v>434</v>
      </c>
      <c r="F82" s="270"/>
      <c r="G82" s="191" t="s">
        <v>207</v>
      </c>
      <c r="H82" s="64">
        <v>5597</v>
      </c>
      <c r="I82" s="64"/>
      <c r="J82" s="64">
        <f t="shared" si="20"/>
        <v>5597</v>
      </c>
      <c r="K82" s="270"/>
    </row>
    <row r="83" ht="17" customHeight="1" spans="1:11">
      <c r="A83" s="246">
        <v>82</v>
      </c>
      <c r="B83" s="104" t="s">
        <v>208</v>
      </c>
      <c r="C83" s="64">
        <v>421</v>
      </c>
      <c r="D83" s="64">
        <v>95</v>
      </c>
      <c r="E83" s="64">
        <f t="shared" si="18"/>
        <v>516</v>
      </c>
      <c r="F83" s="270"/>
      <c r="G83" s="191" t="s">
        <v>209</v>
      </c>
      <c r="H83" s="64">
        <v>3311</v>
      </c>
      <c r="I83" s="64"/>
      <c r="J83" s="64">
        <f t="shared" si="20"/>
        <v>3311</v>
      </c>
      <c r="K83" s="270"/>
    </row>
    <row r="84" ht="17" customHeight="1" spans="1:11">
      <c r="A84" s="246">
        <v>83</v>
      </c>
      <c r="B84" s="104" t="s">
        <v>210</v>
      </c>
      <c r="C84" s="64">
        <v>13863</v>
      </c>
      <c r="D84" s="64">
        <v>-5547</v>
      </c>
      <c r="E84" s="64">
        <f t="shared" si="18"/>
        <v>8316</v>
      </c>
      <c r="F84" s="270"/>
      <c r="G84" s="191" t="s">
        <v>211</v>
      </c>
      <c r="H84" s="64">
        <v>0</v>
      </c>
      <c r="I84" s="64"/>
      <c r="J84" s="64">
        <f t="shared" si="20"/>
        <v>0</v>
      </c>
      <c r="K84" s="244"/>
    </row>
    <row r="85" ht="17" customHeight="1" spans="1:11">
      <c r="A85" s="246">
        <v>84</v>
      </c>
      <c r="B85" s="104" t="s">
        <v>212</v>
      </c>
      <c r="C85" s="64">
        <v>2018</v>
      </c>
      <c r="D85" s="64">
        <v>-910</v>
      </c>
      <c r="E85" s="64">
        <f t="shared" si="18"/>
        <v>1108</v>
      </c>
      <c r="F85" s="270"/>
      <c r="G85" s="191" t="s">
        <v>213</v>
      </c>
      <c r="H85" s="64">
        <v>541</v>
      </c>
      <c r="I85" s="64"/>
      <c r="J85" s="64">
        <f t="shared" si="20"/>
        <v>541</v>
      </c>
      <c r="K85" s="270"/>
    </row>
    <row r="86" ht="17" customHeight="1" spans="1:11">
      <c r="A86" s="246">
        <v>85</v>
      </c>
      <c r="B86" s="121" t="s">
        <v>214</v>
      </c>
      <c r="C86" s="64">
        <v>510</v>
      </c>
      <c r="D86" s="64">
        <v>-8</v>
      </c>
      <c r="E86" s="64">
        <f t="shared" si="18"/>
        <v>502</v>
      </c>
      <c r="F86" s="270"/>
      <c r="G86" s="191" t="s">
        <v>215</v>
      </c>
      <c r="H86" s="64">
        <v>4238</v>
      </c>
      <c r="I86" s="64"/>
      <c r="J86" s="64">
        <f t="shared" si="20"/>
        <v>4238</v>
      </c>
      <c r="K86" s="270"/>
    </row>
    <row r="87" ht="17" customHeight="1" spans="1:11">
      <c r="A87" s="246">
        <v>86</v>
      </c>
      <c r="B87" s="104" t="s">
        <v>216</v>
      </c>
      <c r="C87" s="64">
        <v>250</v>
      </c>
      <c r="D87" s="64">
        <v>-245</v>
      </c>
      <c r="E87" s="64">
        <f t="shared" si="18"/>
        <v>5</v>
      </c>
      <c r="F87" s="270"/>
      <c r="G87" s="191" t="s">
        <v>217</v>
      </c>
      <c r="H87" s="64">
        <v>11115</v>
      </c>
      <c r="I87" s="64"/>
      <c r="J87" s="64">
        <f t="shared" si="20"/>
        <v>11115</v>
      </c>
      <c r="K87" s="270"/>
    </row>
    <row r="88" ht="17" customHeight="1" spans="1:11">
      <c r="A88" s="246">
        <v>87</v>
      </c>
      <c r="B88" s="104" t="s">
        <v>218</v>
      </c>
      <c r="C88" s="64">
        <v>9161</v>
      </c>
      <c r="D88" s="64">
        <v>-8313</v>
      </c>
      <c r="E88" s="64">
        <f t="shared" si="18"/>
        <v>848</v>
      </c>
      <c r="F88" s="270"/>
      <c r="G88" s="191" t="s">
        <v>219</v>
      </c>
      <c r="H88" s="64">
        <v>1082</v>
      </c>
      <c r="I88" s="64"/>
      <c r="J88" s="64">
        <f t="shared" si="20"/>
        <v>1082</v>
      </c>
      <c r="K88" s="270"/>
    </row>
    <row r="89" ht="17" customHeight="1" spans="1:11">
      <c r="A89" s="246">
        <v>88</v>
      </c>
      <c r="B89" s="104" t="s">
        <v>220</v>
      </c>
      <c r="C89" s="64">
        <v>105</v>
      </c>
      <c r="D89" s="64">
        <v>-13</v>
      </c>
      <c r="E89" s="64">
        <f t="shared" si="18"/>
        <v>92</v>
      </c>
      <c r="F89" s="270"/>
      <c r="G89" s="191" t="s">
        <v>221</v>
      </c>
      <c r="H89" s="64">
        <v>87</v>
      </c>
      <c r="I89" s="64"/>
      <c r="J89" s="64">
        <f t="shared" si="20"/>
        <v>87</v>
      </c>
      <c r="K89" s="270"/>
    </row>
    <row r="90" ht="17" customHeight="1" spans="1:11">
      <c r="A90" s="246">
        <v>89</v>
      </c>
      <c r="B90" s="121" t="s">
        <v>222</v>
      </c>
      <c r="C90" s="270"/>
      <c r="D90" s="270">
        <v>1</v>
      </c>
      <c r="E90" s="64">
        <f t="shared" si="18"/>
        <v>1</v>
      </c>
      <c r="F90" s="270"/>
      <c r="G90" s="191" t="s">
        <v>223</v>
      </c>
      <c r="H90" s="64">
        <v>229</v>
      </c>
      <c r="I90" s="64"/>
      <c r="J90" s="64">
        <f t="shared" si="20"/>
        <v>229</v>
      </c>
      <c r="K90" s="270"/>
    </row>
    <row r="91" ht="17" customHeight="1" spans="1:11">
      <c r="A91" s="246">
        <v>90</v>
      </c>
      <c r="B91" s="104" t="s">
        <v>224</v>
      </c>
      <c r="C91" s="270">
        <v>330</v>
      </c>
      <c r="D91" s="270">
        <v>957</v>
      </c>
      <c r="E91" s="64">
        <f t="shared" si="18"/>
        <v>1287</v>
      </c>
      <c r="F91" s="270"/>
      <c r="G91" s="191" t="s">
        <v>225</v>
      </c>
      <c r="H91" s="64">
        <v>52</v>
      </c>
      <c r="I91" s="64"/>
      <c r="J91" s="64">
        <f t="shared" si="20"/>
        <v>52</v>
      </c>
      <c r="K91" s="270"/>
    </row>
    <row r="92" ht="17" customHeight="1" spans="1:11">
      <c r="A92" s="246">
        <v>91</v>
      </c>
      <c r="B92" s="121" t="s">
        <v>57</v>
      </c>
      <c r="C92" s="270">
        <v>1</v>
      </c>
      <c r="D92" s="270">
        <v>-1</v>
      </c>
      <c r="E92" s="64">
        <f t="shared" si="18"/>
        <v>0</v>
      </c>
      <c r="F92" s="270"/>
      <c r="G92" s="191" t="s">
        <v>226</v>
      </c>
      <c r="H92" s="64">
        <v>334</v>
      </c>
      <c r="I92" s="64"/>
      <c r="J92" s="64">
        <f t="shared" si="20"/>
        <v>334</v>
      </c>
      <c r="K92" s="270"/>
    </row>
    <row r="93" ht="17" customHeight="1" spans="1:12">
      <c r="A93" s="246">
        <v>92</v>
      </c>
      <c r="B93" s="269" t="s">
        <v>227</v>
      </c>
      <c r="C93" s="209">
        <v>10327</v>
      </c>
      <c r="D93" s="209">
        <v>839</v>
      </c>
      <c r="E93" s="209">
        <v>11166</v>
      </c>
      <c r="F93" s="270"/>
      <c r="G93" s="223" t="s">
        <v>228</v>
      </c>
      <c r="H93" s="209">
        <f t="shared" ref="H93:J93" si="21">SUM(H94:H100)</f>
        <v>2496</v>
      </c>
      <c r="I93" s="209">
        <f t="shared" si="21"/>
        <v>0</v>
      </c>
      <c r="J93" s="209">
        <f t="shared" si="21"/>
        <v>2496</v>
      </c>
      <c r="K93" s="270"/>
      <c r="L93" s="281"/>
    </row>
    <row r="94" ht="17" customHeight="1" spans="1:11">
      <c r="A94" s="246">
        <v>93</v>
      </c>
      <c r="B94" s="284" t="s">
        <v>229</v>
      </c>
      <c r="C94" s="209">
        <f>SUM(C95:C96)</f>
        <v>4566</v>
      </c>
      <c r="D94" s="209">
        <f>SUM(D95:D96)</f>
        <v>-2490</v>
      </c>
      <c r="E94" s="209">
        <f>SUM(E95:E96)</f>
        <v>2076</v>
      </c>
      <c r="F94" s="270"/>
      <c r="G94" s="191" t="s">
        <v>230</v>
      </c>
      <c r="H94" s="64">
        <v>2</v>
      </c>
      <c r="I94" s="64"/>
      <c r="J94" s="64">
        <f t="shared" ref="J94:J100" si="22">H94+I94</f>
        <v>2</v>
      </c>
      <c r="K94" s="270"/>
    </row>
    <row r="95" ht="17" customHeight="1" spans="1:11">
      <c r="A95" s="246">
        <v>94</v>
      </c>
      <c r="B95" s="121" t="s">
        <v>231</v>
      </c>
      <c r="C95" s="64">
        <v>3490</v>
      </c>
      <c r="D95" s="64">
        <v>-2290</v>
      </c>
      <c r="E95" s="64">
        <f t="shared" ref="E95:E97" si="23">SUM(C95:D95)</f>
        <v>1200</v>
      </c>
      <c r="F95" s="270"/>
      <c r="G95" s="191" t="s">
        <v>232</v>
      </c>
      <c r="H95" s="64">
        <v>219</v>
      </c>
      <c r="I95" s="64"/>
      <c r="J95" s="64">
        <f t="shared" si="22"/>
        <v>219</v>
      </c>
      <c r="K95" s="270"/>
    </row>
    <row r="96" ht="17" customHeight="1" spans="1:11">
      <c r="A96" s="246">
        <v>95</v>
      </c>
      <c r="B96" s="121" t="s">
        <v>233</v>
      </c>
      <c r="C96" s="64">
        <v>1076</v>
      </c>
      <c r="D96" s="64">
        <v>-200</v>
      </c>
      <c r="E96" s="64">
        <f t="shared" si="23"/>
        <v>876</v>
      </c>
      <c r="F96" s="270"/>
      <c r="G96" s="191" t="s">
        <v>234</v>
      </c>
      <c r="H96" s="64">
        <v>1985</v>
      </c>
      <c r="I96" s="64"/>
      <c r="J96" s="64">
        <f t="shared" si="22"/>
        <v>1985</v>
      </c>
      <c r="K96" s="270"/>
    </row>
    <row r="97" ht="17" customHeight="1" spans="1:11">
      <c r="A97" s="246">
        <v>96</v>
      </c>
      <c r="B97" s="212" t="s">
        <v>235</v>
      </c>
      <c r="C97" s="209">
        <v>5029</v>
      </c>
      <c r="D97" s="209"/>
      <c r="E97" s="209">
        <f t="shared" si="23"/>
        <v>5029</v>
      </c>
      <c r="F97" s="270"/>
      <c r="G97" s="191" t="s">
        <v>236</v>
      </c>
      <c r="H97" s="64">
        <v>0</v>
      </c>
      <c r="I97" s="64"/>
      <c r="J97" s="64">
        <f t="shared" si="22"/>
        <v>0</v>
      </c>
      <c r="K97" s="244"/>
    </row>
    <row r="98" ht="17" customHeight="1" spans="1:11">
      <c r="A98" s="246">
        <v>97</v>
      </c>
      <c r="B98" s="269" t="s">
        <v>237</v>
      </c>
      <c r="C98" s="209"/>
      <c r="D98" s="209">
        <f>SUM(D99:D100)</f>
        <v>14017</v>
      </c>
      <c r="E98" s="209">
        <f>SUM(E99:E100)</f>
        <v>14017</v>
      </c>
      <c r="F98" s="270"/>
      <c r="G98" s="191" t="s">
        <v>238</v>
      </c>
      <c r="H98" s="64">
        <v>19</v>
      </c>
      <c r="I98" s="64"/>
      <c r="J98" s="64">
        <f t="shared" si="22"/>
        <v>19</v>
      </c>
      <c r="K98" s="270"/>
    </row>
    <row r="99" ht="17" customHeight="1" spans="1:11">
      <c r="A99" s="246">
        <v>98</v>
      </c>
      <c r="B99" s="285" t="s">
        <v>239</v>
      </c>
      <c r="C99" s="64"/>
      <c r="D99" s="64">
        <v>7000</v>
      </c>
      <c r="E99" s="64">
        <f>SUM(C99:D99)</f>
        <v>7000</v>
      </c>
      <c r="F99" s="270"/>
      <c r="G99" s="191" t="s">
        <v>240</v>
      </c>
      <c r="H99" s="64">
        <v>271</v>
      </c>
      <c r="I99" s="64"/>
      <c r="J99" s="64">
        <f t="shared" si="22"/>
        <v>271</v>
      </c>
      <c r="K99" s="270"/>
    </row>
    <row r="100" ht="17" customHeight="1" spans="1:11">
      <c r="A100" s="246">
        <v>99</v>
      </c>
      <c r="B100" s="285" t="s">
        <v>241</v>
      </c>
      <c r="C100" s="64"/>
      <c r="D100" s="64">
        <v>7017</v>
      </c>
      <c r="E100" s="64">
        <f>SUM(C100:D100)</f>
        <v>7017</v>
      </c>
      <c r="F100" s="270"/>
      <c r="G100" s="191" t="s">
        <v>242</v>
      </c>
      <c r="H100" s="64">
        <v>0</v>
      </c>
      <c r="I100" s="64"/>
      <c r="J100" s="64">
        <f t="shared" si="22"/>
        <v>0</v>
      </c>
      <c r="K100" s="270"/>
    </row>
    <row r="101" ht="17" customHeight="1" spans="1:12">
      <c r="A101" s="246">
        <v>100</v>
      </c>
      <c r="B101" s="285"/>
      <c r="C101" s="64"/>
      <c r="D101" s="64"/>
      <c r="E101" s="64"/>
      <c r="F101" s="270"/>
      <c r="G101" s="223" t="s">
        <v>243</v>
      </c>
      <c r="H101" s="209">
        <f t="shared" ref="H101:J101" si="24">SUM(H102:H105)</f>
        <v>5052</v>
      </c>
      <c r="I101" s="209">
        <f t="shared" si="24"/>
        <v>2198</v>
      </c>
      <c r="J101" s="209">
        <f t="shared" si="24"/>
        <v>7250</v>
      </c>
      <c r="K101" s="270"/>
      <c r="L101" s="281"/>
    </row>
    <row r="102" ht="17" customHeight="1" spans="1:11">
      <c r="A102" s="246">
        <v>101</v>
      </c>
      <c r="B102" s="274"/>
      <c r="C102" s="64"/>
      <c r="D102" s="64"/>
      <c r="E102" s="64"/>
      <c r="F102" s="270"/>
      <c r="G102" s="191" t="s">
        <v>244</v>
      </c>
      <c r="H102" s="64">
        <v>1705</v>
      </c>
      <c r="I102" s="64">
        <v>32</v>
      </c>
      <c r="J102" s="64">
        <f t="shared" ref="J102:J105" si="25">H102+I102</f>
        <v>1737</v>
      </c>
      <c r="K102" s="270"/>
    </row>
    <row r="103" ht="17" customHeight="1" spans="1:11">
      <c r="A103" s="246">
        <v>102</v>
      </c>
      <c r="B103" s="286"/>
      <c r="C103" s="64"/>
      <c r="D103" s="64"/>
      <c r="E103" s="64"/>
      <c r="F103" s="270"/>
      <c r="G103" s="191" t="s">
        <v>245</v>
      </c>
      <c r="H103" s="64">
        <v>0</v>
      </c>
      <c r="I103" s="64"/>
      <c r="J103" s="64">
        <f t="shared" si="25"/>
        <v>0</v>
      </c>
      <c r="K103" s="270"/>
    </row>
    <row r="104" ht="17" customHeight="1" spans="1:11">
      <c r="A104" s="246">
        <v>103</v>
      </c>
      <c r="B104" s="274"/>
      <c r="C104" s="64"/>
      <c r="D104" s="64"/>
      <c r="E104" s="64"/>
      <c r="F104" s="270"/>
      <c r="G104" s="191" t="s">
        <v>246</v>
      </c>
      <c r="H104" s="64">
        <v>498</v>
      </c>
      <c r="I104" s="64"/>
      <c r="J104" s="64">
        <f t="shared" si="25"/>
        <v>498</v>
      </c>
      <c r="K104" s="244"/>
    </row>
    <row r="105" ht="17" customHeight="1" spans="1:11">
      <c r="A105" s="246">
        <v>104</v>
      </c>
      <c r="B105" s="274"/>
      <c r="C105" s="64"/>
      <c r="D105" s="64"/>
      <c r="E105" s="64"/>
      <c r="F105" s="270"/>
      <c r="G105" s="191" t="s">
        <v>247</v>
      </c>
      <c r="H105" s="64">
        <v>2849</v>
      </c>
      <c r="I105" s="64">
        <v>2166</v>
      </c>
      <c r="J105" s="64">
        <f t="shared" si="25"/>
        <v>5015</v>
      </c>
      <c r="K105" s="270"/>
    </row>
    <row r="106" ht="17" customHeight="1" spans="1:12">
      <c r="A106" s="246">
        <v>105</v>
      </c>
      <c r="B106" s="269"/>
      <c r="C106" s="64"/>
      <c r="D106" s="64"/>
      <c r="E106" s="64"/>
      <c r="F106" s="270"/>
      <c r="G106" s="223" t="s">
        <v>248</v>
      </c>
      <c r="H106" s="209">
        <f t="shared" ref="H106:J106" si="26">SUM(H107:H113)</f>
        <v>58287</v>
      </c>
      <c r="I106" s="209">
        <f t="shared" si="26"/>
        <v>221</v>
      </c>
      <c r="J106" s="209">
        <f t="shared" si="26"/>
        <v>58508</v>
      </c>
      <c r="K106" s="270"/>
      <c r="L106" s="281"/>
    </row>
    <row r="107" ht="17" customHeight="1" spans="1:11">
      <c r="A107" s="246">
        <v>106</v>
      </c>
      <c r="B107" s="274"/>
      <c r="C107" s="64"/>
      <c r="D107" s="64"/>
      <c r="E107" s="64"/>
      <c r="F107" s="270"/>
      <c r="G107" s="191" t="s">
        <v>249</v>
      </c>
      <c r="H107" s="64">
        <v>18170</v>
      </c>
      <c r="I107" s="64"/>
      <c r="J107" s="64">
        <f t="shared" ref="J107:J113" si="27">H107+I107</f>
        <v>18170</v>
      </c>
      <c r="K107" s="270"/>
    </row>
    <row r="108" ht="17" customHeight="1" spans="1:11">
      <c r="A108" s="246">
        <v>107</v>
      </c>
      <c r="B108" s="274"/>
      <c r="C108" s="64"/>
      <c r="D108" s="64"/>
      <c r="E108" s="64"/>
      <c r="F108" s="270"/>
      <c r="G108" s="191" t="s">
        <v>250</v>
      </c>
      <c r="H108" s="64">
        <v>9045</v>
      </c>
      <c r="I108" s="64"/>
      <c r="J108" s="64">
        <f t="shared" si="27"/>
        <v>9045</v>
      </c>
      <c r="K108" s="270"/>
    </row>
    <row r="109" ht="17" customHeight="1" spans="1:11">
      <c r="A109" s="246">
        <v>108</v>
      </c>
      <c r="B109" s="274"/>
      <c r="C109" s="64"/>
      <c r="D109" s="64"/>
      <c r="E109" s="64"/>
      <c r="F109" s="270"/>
      <c r="G109" s="191" t="s">
        <v>251</v>
      </c>
      <c r="H109" s="64">
        <v>7616</v>
      </c>
      <c r="I109" s="64"/>
      <c r="J109" s="64">
        <f t="shared" si="27"/>
        <v>7616</v>
      </c>
      <c r="K109" s="270"/>
    </row>
    <row r="110" ht="17" customHeight="1" spans="1:11">
      <c r="A110" s="246">
        <v>109</v>
      </c>
      <c r="B110" s="270"/>
      <c r="C110" s="270"/>
      <c r="D110" s="270"/>
      <c r="E110" s="270"/>
      <c r="F110" s="270"/>
      <c r="G110" s="191" t="s">
        <v>252</v>
      </c>
      <c r="H110" s="64">
        <v>974</v>
      </c>
      <c r="I110" s="64">
        <v>221</v>
      </c>
      <c r="J110" s="64">
        <f t="shared" si="27"/>
        <v>1195</v>
      </c>
      <c r="K110" s="244"/>
    </row>
    <row r="111" ht="17" customHeight="1" spans="1:11">
      <c r="A111" s="246">
        <v>110</v>
      </c>
      <c r="B111" s="270"/>
      <c r="C111" s="270"/>
      <c r="D111" s="270"/>
      <c r="E111" s="270"/>
      <c r="F111" s="270"/>
      <c r="G111" s="191" t="s">
        <v>253</v>
      </c>
      <c r="H111" s="64">
        <v>9692</v>
      </c>
      <c r="I111" s="64"/>
      <c r="J111" s="64">
        <f t="shared" si="27"/>
        <v>9692</v>
      </c>
      <c r="K111" s="270"/>
    </row>
    <row r="112" ht="17" customHeight="1" spans="1:11">
      <c r="A112" s="246">
        <v>111</v>
      </c>
      <c r="B112" s="270"/>
      <c r="C112" s="270"/>
      <c r="D112" s="270"/>
      <c r="E112" s="270"/>
      <c r="F112" s="270"/>
      <c r="G112" s="191" t="s">
        <v>254</v>
      </c>
      <c r="H112" s="64">
        <v>266</v>
      </c>
      <c r="I112" s="64"/>
      <c r="J112" s="64">
        <f t="shared" si="27"/>
        <v>266</v>
      </c>
      <c r="K112" s="270"/>
    </row>
    <row r="113" ht="17" customHeight="1" spans="1:11">
      <c r="A113" s="246">
        <v>112</v>
      </c>
      <c r="B113" s="270"/>
      <c r="C113" s="270"/>
      <c r="D113" s="270"/>
      <c r="E113" s="270"/>
      <c r="F113" s="270"/>
      <c r="G113" s="191" t="s">
        <v>255</v>
      </c>
      <c r="H113" s="64">
        <v>12524</v>
      </c>
      <c r="I113" s="64"/>
      <c r="J113" s="64">
        <f t="shared" si="27"/>
        <v>12524</v>
      </c>
      <c r="K113" s="270"/>
    </row>
    <row r="114" ht="17" customHeight="1" spans="1:12">
      <c r="A114" s="246">
        <v>113</v>
      </c>
      <c r="B114" s="270"/>
      <c r="C114" s="270"/>
      <c r="D114" s="270"/>
      <c r="E114" s="270"/>
      <c r="F114" s="270"/>
      <c r="G114" s="223" t="s">
        <v>256</v>
      </c>
      <c r="H114" s="209">
        <f t="shared" ref="H114:J114" si="28">SUM(H115:H117)</f>
        <v>5036</v>
      </c>
      <c r="I114" s="209">
        <f t="shared" si="28"/>
        <v>256</v>
      </c>
      <c r="J114" s="209">
        <f t="shared" si="28"/>
        <v>5292</v>
      </c>
      <c r="K114" s="270"/>
      <c r="L114" s="281"/>
    </row>
    <row r="115" ht="17" customHeight="1" spans="1:11">
      <c r="A115" s="246">
        <v>114</v>
      </c>
      <c r="B115" s="270"/>
      <c r="C115" s="270"/>
      <c r="D115" s="270"/>
      <c r="E115" s="270"/>
      <c r="F115" s="270"/>
      <c r="G115" s="191" t="s">
        <v>257</v>
      </c>
      <c r="H115" s="64">
        <v>2928</v>
      </c>
      <c r="I115" s="64">
        <v>256</v>
      </c>
      <c r="J115" s="64">
        <f t="shared" ref="J115:J117" si="29">H115+I115</f>
        <v>3184</v>
      </c>
      <c r="K115" s="270"/>
    </row>
    <row r="116" ht="17" customHeight="1" spans="1:11">
      <c r="A116" s="246">
        <v>115</v>
      </c>
      <c r="B116" s="270"/>
      <c r="C116" s="270"/>
      <c r="D116" s="270"/>
      <c r="E116" s="270"/>
      <c r="F116" s="270"/>
      <c r="G116" s="191" t="s">
        <v>258</v>
      </c>
      <c r="H116" s="64">
        <v>608</v>
      </c>
      <c r="I116" s="64"/>
      <c r="J116" s="64">
        <f t="shared" si="29"/>
        <v>608</v>
      </c>
      <c r="K116" s="270"/>
    </row>
    <row r="117" ht="17" customHeight="1" spans="1:11">
      <c r="A117" s="246">
        <v>116</v>
      </c>
      <c r="B117" s="270"/>
      <c r="C117" s="270"/>
      <c r="D117" s="270"/>
      <c r="E117" s="270"/>
      <c r="F117" s="270"/>
      <c r="G117" s="191" t="s">
        <v>259</v>
      </c>
      <c r="H117" s="64">
        <v>1500</v>
      </c>
      <c r="I117" s="64"/>
      <c r="J117" s="64">
        <f t="shared" si="29"/>
        <v>1500</v>
      </c>
      <c r="K117" s="270"/>
    </row>
    <row r="118" ht="17" customHeight="1" spans="1:12">
      <c r="A118" s="246">
        <v>117</v>
      </c>
      <c r="B118" s="270"/>
      <c r="C118" s="270"/>
      <c r="D118" s="270"/>
      <c r="E118" s="270"/>
      <c r="F118" s="270"/>
      <c r="G118" s="223" t="s">
        <v>260</v>
      </c>
      <c r="H118" s="209">
        <f t="shared" ref="H118:J118" si="30">SUM(H119:H120)</f>
        <v>770</v>
      </c>
      <c r="I118" s="209">
        <f t="shared" si="30"/>
        <v>49</v>
      </c>
      <c r="J118" s="209">
        <f t="shared" si="30"/>
        <v>819</v>
      </c>
      <c r="K118" s="270"/>
      <c r="L118" s="281"/>
    </row>
    <row r="119" ht="17" customHeight="1" spans="1:11">
      <c r="A119" s="246">
        <v>118</v>
      </c>
      <c r="B119" s="270"/>
      <c r="C119" s="270"/>
      <c r="D119" s="270"/>
      <c r="E119" s="270"/>
      <c r="F119" s="270"/>
      <c r="G119" s="191" t="s">
        <v>261</v>
      </c>
      <c r="H119" s="64">
        <v>339</v>
      </c>
      <c r="I119" s="64"/>
      <c r="J119" s="64">
        <f t="shared" ref="J119:J124" si="31">H119+I119</f>
        <v>339</v>
      </c>
      <c r="K119" s="270"/>
    </row>
    <row r="120" ht="17" customHeight="1" spans="1:11">
      <c r="A120" s="246">
        <v>119</v>
      </c>
      <c r="B120" s="270"/>
      <c r="C120" s="270"/>
      <c r="D120" s="270"/>
      <c r="E120" s="270"/>
      <c r="F120" s="270"/>
      <c r="G120" s="191" t="s">
        <v>262</v>
      </c>
      <c r="H120" s="64">
        <v>431</v>
      </c>
      <c r="I120" s="64">
        <v>49</v>
      </c>
      <c r="J120" s="64">
        <f t="shared" si="31"/>
        <v>480</v>
      </c>
      <c r="K120" s="270"/>
    </row>
    <row r="121" ht="17" customHeight="1" spans="1:12">
      <c r="A121" s="246">
        <v>120</v>
      </c>
      <c r="B121" s="270"/>
      <c r="C121" s="270"/>
      <c r="D121" s="270"/>
      <c r="E121" s="270"/>
      <c r="F121" s="270"/>
      <c r="G121" s="223" t="s">
        <v>263</v>
      </c>
      <c r="H121" s="209">
        <f t="shared" ref="H121:J121" si="32">SUM(H122:H124)</f>
        <v>471</v>
      </c>
      <c r="I121" s="209">
        <f t="shared" si="32"/>
        <v>0</v>
      </c>
      <c r="J121" s="209">
        <f t="shared" si="32"/>
        <v>471</v>
      </c>
      <c r="K121" s="244"/>
      <c r="L121" s="281"/>
    </row>
    <row r="122" ht="17" customHeight="1" spans="1:11">
      <c r="A122" s="246">
        <v>121</v>
      </c>
      <c r="B122" s="270"/>
      <c r="C122" s="270"/>
      <c r="D122" s="270"/>
      <c r="E122" s="270"/>
      <c r="F122" s="270"/>
      <c r="G122" s="191" t="s">
        <v>264</v>
      </c>
      <c r="H122" s="64">
        <v>459</v>
      </c>
      <c r="I122" s="64"/>
      <c r="J122" s="64">
        <f t="shared" si="31"/>
        <v>459</v>
      </c>
      <c r="K122" s="270"/>
    </row>
    <row r="123" ht="17" customHeight="1" spans="1:11">
      <c r="A123" s="246">
        <v>122</v>
      </c>
      <c r="B123" s="270"/>
      <c r="C123" s="270"/>
      <c r="D123" s="270"/>
      <c r="E123" s="270"/>
      <c r="F123" s="270"/>
      <c r="G123" s="191" t="s">
        <v>265</v>
      </c>
      <c r="H123" s="64">
        <v>0</v>
      </c>
      <c r="I123" s="64"/>
      <c r="J123" s="64">
        <f t="shared" si="31"/>
        <v>0</v>
      </c>
      <c r="K123" s="270"/>
    </row>
    <row r="124" ht="17" customHeight="1" spans="1:11">
      <c r="A124" s="246">
        <v>123</v>
      </c>
      <c r="B124" s="270"/>
      <c r="C124" s="270"/>
      <c r="D124" s="270"/>
      <c r="E124" s="270"/>
      <c r="F124" s="270"/>
      <c r="G124" s="191" t="s">
        <v>266</v>
      </c>
      <c r="H124" s="64">
        <v>12</v>
      </c>
      <c r="I124" s="64"/>
      <c r="J124" s="64">
        <f t="shared" si="31"/>
        <v>12</v>
      </c>
      <c r="K124" s="270"/>
    </row>
    <row r="125" ht="17" customHeight="1" spans="1:12">
      <c r="A125" s="246">
        <v>124</v>
      </c>
      <c r="B125" s="270"/>
      <c r="C125" s="270"/>
      <c r="D125" s="270"/>
      <c r="E125" s="270"/>
      <c r="F125" s="270"/>
      <c r="G125" s="223" t="s">
        <v>267</v>
      </c>
      <c r="H125" s="209">
        <f t="shared" ref="H125:J125" si="33">SUM(H126:H130)</f>
        <v>8792</v>
      </c>
      <c r="I125" s="209">
        <f t="shared" si="33"/>
        <v>4229</v>
      </c>
      <c r="J125" s="209">
        <f t="shared" si="33"/>
        <v>13021</v>
      </c>
      <c r="K125" s="270"/>
      <c r="L125" s="281"/>
    </row>
    <row r="126" ht="17" customHeight="1" spans="1:11">
      <c r="A126" s="246">
        <v>125</v>
      </c>
      <c r="B126" s="270"/>
      <c r="C126" s="270"/>
      <c r="D126" s="270"/>
      <c r="E126" s="270"/>
      <c r="F126" s="270"/>
      <c r="G126" s="191" t="s">
        <v>268</v>
      </c>
      <c r="H126" s="64">
        <v>8520</v>
      </c>
      <c r="I126" s="64">
        <v>4229</v>
      </c>
      <c r="J126" s="64">
        <f t="shared" ref="J126:J130" si="34">H126+I126</f>
        <v>12749</v>
      </c>
      <c r="K126" s="270"/>
    </row>
    <row r="127" ht="17" customHeight="1" spans="1:11">
      <c r="A127" s="246">
        <v>126</v>
      </c>
      <c r="B127" s="270"/>
      <c r="C127" s="270"/>
      <c r="D127" s="270"/>
      <c r="E127" s="270"/>
      <c r="F127" s="270"/>
      <c r="G127" s="191" t="s">
        <v>269</v>
      </c>
      <c r="H127" s="64">
        <v>0</v>
      </c>
      <c r="I127" s="64"/>
      <c r="J127" s="64">
        <f t="shared" si="34"/>
        <v>0</v>
      </c>
      <c r="K127" s="244"/>
    </row>
    <row r="128" ht="17" customHeight="1" spans="1:11">
      <c r="A128" s="246">
        <v>127</v>
      </c>
      <c r="B128" s="270"/>
      <c r="C128" s="270"/>
      <c r="D128" s="270"/>
      <c r="E128" s="270"/>
      <c r="F128" s="270"/>
      <c r="G128" s="191" t="s">
        <v>270</v>
      </c>
      <c r="H128" s="64">
        <v>0</v>
      </c>
      <c r="I128" s="64"/>
      <c r="J128" s="64">
        <f t="shared" si="34"/>
        <v>0</v>
      </c>
      <c r="K128" s="270"/>
    </row>
    <row r="129" ht="17" customHeight="1" spans="1:11">
      <c r="A129" s="246">
        <v>128</v>
      </c>
      <c r="B129" s="270"/>
      <c r="C129" s="270"/>
      <c r="D129" s="270"/>
      <c r="E129" s="270"/>
      <c r="F129" s="270"/>
      <c r="G129" s="191" t="s">
        <v>271</v>
      </c>
      <c r="H129" s="64">
        <v>272</v>
      </c>
      <c r="I129" s="64"/>
      <c r="J129" s="64">
        <f t="shared" si="34"/>
        <v>272</v>
      </c>
      <c r="K129" s="270"/>
    </row>
    <row r="130" ht="17" customHeight="1" spans="1:11">
      <c r="A130" s="246">
        <v>129</v>
      </c>
      <c r="B130" s="270"/>
      <c r="C130" s="270"/>
      <c r="D130" s="270"/>
      <c r="E130" s="270"/>
      <c r="F130" s="270"/>
      <c r="G130" s="191" t="s">
        <v>272</v>
      </c>
      <c r="H130" s="64">
        <v>0</v>
      </c>
      <c r="I130" s="64">
        <v>0</v>
      </c>
      <c r="J130" s="64">
        <f t="shared" si="34"/>
        <v>0</v>
      </c>
      <c r="K130" s="270"/>
    </row>
    <row r="131" ht="17" customHeight="1" spans="1:12">
      <c r="A131" s="246">
        <v>130</v>
      </c>
      <c r="B131" s="270"/>
      <c r="C131" s="270"/>
      <c r="D131" s="270"/>
      <c r="E131" s="270"/>
      <c r="F131" s="270"/>
      <c r="G131" s="223" t="s">
        <v>273</v>
      </c>
      <c r="H131" s="209">
        <f t="shared" ref="H131:J131" si="35">SUM(H132:H134)</f>
        <v>5947</v>
      </c>
      <c r="I131" s="209">
        <f t="shared" si="35"/>
        <v>0</v>
      </c>
      <c r="J131" s="209">
        <f t="shared" si="35"/>
        <v>5947</v>
      </c>
      <c r="K131" s="244"/>
      <c r="L131" s="281"/>
    </row>
    <row r="132" ht="17" customHeight="1" spans="1:11">
      <c r="A132" s="246">
        <v>131</v>
      </c>
      <c r="B132" s="270"/>
      <c r="C132" s="270"/>
      <c r="D132" s="270"/>
      <c r="E132" s="270"/>
      <c r="F132" s="270"/>
      <c r="G132" s="191" t="s">
        <v>274</v>
      </c>
      <c r="H132" s="64">
        <v>701</v>
      </c>
      <c r="I132" s="64"/>
      <c r="J132" s="64">
        <f t="shared" ref="J132:J134" si="36">H132+I132</f>
        <v>701</v>
      </c>
      <c r="K132" s="270"/>
    </row>
    <row r="133" ht="17" customHeight="1" spans="1:11">
      <c r="A133" s="246">
        <v>132</v>
      </c>
      <c r="B133" s="270"/>
      <c r="C133" s="270"/>
      <c r="D133" s="270"/>
      <c r="E133" s="270"/>
      <c r="F133" s="270"/>
      <c r="G133" s="191" t="s">
        <v>275</v>
      </c>
      <c r="H133" s="64">
        <v>5246</v>
      </c>
      <c r="I133" s="64"/>
      <c r="J133" s="64">
        <f t="shared" si="36"/>
        <v>5246</v>
      </c>
      <c r="K133" s="270"/>
    </row>
    <row r="134" ht="17" customHeight="1" spans="1:11">
      <c r="A134" s="246">
        <v>133</v>
      </c>
      <c r="B134" s="270"/>
      <c r="C134" s="270"/>
      <c r="D134" s="270"/>
      <c r="E134" s="270"/>
      <c r="F134" s="270"/>
      <c r="G134" s="191" t="s">
        <v>276</v>
      </c>
      <c r="H134" s="64">
        <v>0</v>
      </c>
      <c r="I134" s="64"/>
      <c r="J134" s="64">
        <f t="shared" si="36"/>
        <v>0</v>
      </c>
      <c r="K134" s="244"/>
    </row>
    <row r="135" ht="17" customHeight="1" spans="1:12">
      <c r="A135" s="246">
        <v>134</v>
      </c>
      <c r="B135" s="270"/>
      <c r="C135" s="270"/>
      <c r="D135" s="270"/>
      <c r="E135" s="270"/>
      <c r="F135" s="270"/>
      <c r="G135" s="223" t="s">
        <v>277</v>
      </c>
      <c r="H135" s="209">
        <f t="shared" ref="H135:J135" si="37">SUM(H136:H139)</f>
        <v>210</v>
      </c>
      <c r="I135" s="209">
        <f t="shared" si="37"/>
        <v>275</v>
      </c>
      <c r="J135" s="209">
        <f t="shared" si="37"/>
        <v>485</v>
      </c>
      <c r="K135" s="270"/>
      <c r="L135" s="281"/>
    </row>
    <row r="136" ht="17" customHeight="1" spans="1:11">
      <c r="A136" s="246">
        <v>135</v>
      </c>
      <c r="B136" s="270"/>
      <c r="C136" s="270"/>
      <c r="D136" s="270"/>
      <c r="E136" s="270"/>
      <c r="F136" s="270"/>
      <c r="G136" s="191" t="s">
        <v>278</v>
      </c>
      <c r="H136" s="64">
        <v>210</v>
      </c>
      <c r="I136" s="64">
        <v>275</v>
      </c>
      <c r="J136" s="64">
        <f t="shared" ref="J136:J139" si="38">H136+I136</f>
        <v>485</v>
      </c>
      <c r="K136" s="270"/>
    </row>
    <row r="137" ht="17" customHeight="1" spans="1:11">
      <c r="A137" s="246">
        <v>136</v>
      </c>
      <c r="B137" s="270"/>
      <c r="C137" s="270"/>
      <c r="D137" s="270"/>
      <c r="E137" s="270"/>
      <c r="F137" s="270"/>
      <c r="G137" s="191" t="s">
        <v>279</v>
      </c>
      <c r="H137" s="64">
        <v>0</v>
      </c>
      <c r="I137" s="64">
        <v>0</v>
      </c>
      <c r="J137" s="64">
        <f t="shared" si="38"/>
        <v>0</v>
      </c>
      <c r="K137" s="270"/>
    </row>
    <row r="138" ht="17" customHeight="1" spans="1:11">
      <c r="A138" s="246">
        <v>137</v>
      </c>
      <c r="B138" s="270"/>
      <c r="C138" s="270"/>
      <c r="D138" s="270"/>
      <c r="E138" s="270"/>
      <c r="F138" s="270"/>
      <c r="G138" s="191" t="s">
        <v>280</v>
      </c>
      <c r="H138" s="64">
        <v>0</v>
      </c>
      <c r="I138" s="64">
        <v>0</v>
      </c>
      <c r="J138" s="64">
        <f t="shared" si="38"/>
        <v>0</v>
      </c>
      <c r="K138" s="270"/>
    </row>
    <row r="139" ht="17" customHeight="1" spans="1:11">
      <c r="A139" s="246">
        <v>138</v>
      </c>
      <c r="B139" s="270"/>
      <c r="C139" s="270"/>
      <c r="D139" s="270"/>
      <c r="E139" s="270"/>
      <c r="F139" s="270"/>
      <c r="G139" s="191" t="s">
        <v>281</v>
      </c>
      <c r="H139" s="64">
        <v>0</v>
      </c>
      <c r="I139" s="64">
        <v>0</v>
      </c>
      <c r="J139" s="64">
        <f t="shared" si="38"/>
        <v>0</v>
      </c>
      <c r="K139" s="244"/>
    </row>
    <row r="140" ht="17" customHeight="1" spans="1:12">
      <c r="A140" s="246">
        <v>139</v>
      </c>
      <c r="B140" s="270"/>
      <c r="C140" s="270"/>
      <c r="D140" s="270"/>
      <c r="E140" s="270"/>
      <c r="F140" s="270"/>
      <c r="G140" s="223" t="s">
        <v>282</v>
      </c>
      <c r="H140" s="209">
        <f t="shared" ref="H140:J140" si="39">SUM(H141:H145)</f>
        <v>1997</v>
      </c>
      <c r="I140" s="209">
        <f t="shared" si="39"/>
        <v>101</v>
      </c>
      <c r="J140" s="209">
        <f t="shared" si="39"/>
        <v>2098</v>
      </c>
      <c r="K140" s="270"/>
      <c r="L140" s="281"/>
    </row>
    <row r="141" ht="17" customHeight="1" spans="1:11">
      <c r="A141" s="246">
        <v>140</v>
      </c>
      <c r="B141" s="270"/>
      <c r="C141" s="270"/>
      <c r="D141" s="270"/>
      <c r="E141" s="270"/>
      <c r="F141" s="270"/>
      <c r="G141" s="191" t="s">
        <v>283</v>
      </c>
      <c r="H141" s="64">
        <v>1001</v>
      </c>
      <c r="I141" s="64">
        <v>10</v>
      </c>
      <c r="J141" s="64">
        <f t="shared" ref="J141:J146" si="40">H141+I141</f>
        <v>1011</v>
      </c>
      <c r="K141" s="270"/>
    </row>
    <row r="142" ht="17" customHeight="1" spans="1:11">
      <c r="A142" s="246">
        <v>141</v>
      </c>
      <c r="B142" s="270"/>
      <c r="C142" s="270"/>
      <c r="D142" s="270"/>
      <c r="E142" s="270"/>
      <c r="F142" s="270"/>
      <c r="G142" s="191" t="s">
        <v>284</v>
      </c>
      <c r="H142" s="64">
        <v>739</v>
      </c>
      <c r="I142" s="64">
        <v>91</v>
      </c>
      <c r="J142" s="64">
        <f t="shared" si="40"/>
        <v>830</v>
      </c>
      <c r="K142" s="270"/>
    </row>
    <row r="143" ht="17" customHeight="1" spans="1:11">
      <c r="A143" s="246">
        <v>142</v>
      </c>
      <c r="B143" s="270"/>
      <c r="C143" s="270"/>
      <c r="D143" s="270"/>
      <c r="E143" s="270"/>
      <c r="F143" s="270"/>
      <c r="G143" s="191" t="s">
        <v>285</v>
      </c>
      <c r="H143" s="64">
        <v>232</v>
      </c>
      <c r="I143" s="64"/>
      <c r="J143" s="64">
        <f t="shared" si="40"/>
        <v>232</v>
      </c>
      <c r="K143" s="244"/>
    </row>
    <row r="144" ht="17" customHeight="1" spans="1:11">
      <c r="A144" s="246">
        <v>143</v>
      </c>
      <c r="B144" s="270"/>
      <c r="C144" s="270"/>
      <c r="D144" s="270"/>
      <c r="E144" s="270"/>
      <c r="F144" s="270"/>
      <c r="G144" s="191" t="s">
        <v>286</v>
      </c>
      <c r="H144" s="64">
        <v>25</v>
      </c>
      <c r="I144" s="64"/>
      <c r="J144" s="64">
        <f t="shared" si="40"/>
        <v>25</v>
      </c>
      <c r="K144" s="270"/>
    </row>
    <row r="145" ht="17" customHeight="1" spans="1:11">
      <c r="A145" s="246">
        <v>144</v>
      </c>
      <c r="B145" s="270"/>
      <c r="C145" s="270"/>
      <c r="D145" s="270"/>
      <c r="E145" s="270"/>
      <c r="F145" s="270"/>
      <c r="G145" s="191" t="s">
        <v>287</v>
      </c>
      <c r="H145" s="64">
        <v>0</v>
      </c>
      <c r="I145" s="64"/>
      <c r="J145" s="64">
        <f t="shared" si="40"/>
        <v>0</v>
      </c>
      <c r="K145" s="270"/>
    </row>
    <row r="146" ht="17" customHeight="1" spans="1:11">
      <c r="A146" s="246">
        <v>145</v>
      </c>
      <c r="B146" s="270"/>
      <c r="C146" s="270"/>
      <c r="D146" s="270"/>
      <c r="E146" s="270"/>
      <c r="F146" s="270"/>
      <c r="G146" s="223" t="s">
        <v>288</v>
      </c>
      <c r="H146" s="209">
        <v>3000</v>
      </c>
      <c r="I146" s="209"/>
      <c r="J146" s="64">
        <f t="shared" si="40"/>
        <v>3000</v>
      </c>
      <c r="K146" s="270"/>
    </row>
    <row r="147" ht="17" customHeight="1" spans="1:11">
      <c r="A147" s="246">
        <v>146</v>
      </c>
      <c r="B147" s="270"/>
      <c r="C147" s="270"/>
      <c r="D147" s="270"/>
      <c r="E147" s="270"/>
      <c r="F147" s="270"/>
      <c r="G147" s="191" t="s">
        <v>289</v>
      </c>
      <c r="H147" s="64">
        <v>0</v>
      </c>
      <c r="I147" s="64">
        <v>0</v>
      </c>
      <c r="J147" s="64">
        <f t="shared" ref="J147:J150" si="41">H147+I147</f>
        <v>0</v>
      </c>
      <c r="K147" s="270"/>
    </row>
    <row r="148" ht="17" customHeight="1" spans="1:12">
      <c r="A148" s="246">
        <v>147</v>
      </c>
      <c r="B148" s="270"/>
      <c r="C148" s="270"/>
      <c r="D148" s="270"/>
      <c r="E148" s="270"/>
      <c r="F148" s="270"/>
      <c r="G148" s="223" t="s">
        <v>290</v>
      </c>
      <c r="H148" s="209">
        <f t="shared" ref="H148:J148" si="42">H149+H150</f>
        <v>1214</v>
      </c>
      <c r="I148" s="209">
        <f t="shared" si="42"/>
        <v>0</v>
      </c>
      <c r="J148" s="209">
        <f t="shared" si="42"/>
        <v>1214</v>
      </c>
      <c r="K148" s="270"/>
      <c r="L148" s="281"/>
    </row>
    <row r="149" ht="17" customHeight="1" spans="1:11">
      <c r="A149" s="246">
        <v>148</v>
      </c>
      <c r="B149" s="270"/>
      <c r="C149" s="270"/>
      <c r="D149" s="270"/>
      <c r="E149" s="270"/>
      <c r="F149" s="270"/>
      <c r="G149" s="191" t="s">
        <v>291</v>
      </c>
      <c r="H149" s="64">
        <v>1000</v>
      </c>
      <c r="I149" s="64"/>
      <c r="J149" s="64">
        <f t="shared" si="41"/>
        <v>1000</v>
      </c>
      <c r="K149" s="244"/>
    </row>
    <row r="150" ht="17" customHeight="1" spans="1:11">
      <c r="A150" s="246">
        <v>149</v>
      </c>
      <c r="B150" s="270"/>
      <c r="C150" s="270"/>
      <c r="D150" s="270"/>
      <c r="E150" s="270"/>
      <c r="F150" s="270"/>
      <c r="G150" s="191" t="s">
        <v>292</v>
      </c>
      <c r="H150" s="64">
        <v>214</v>
      </c>
      <c r="I150" s="64"/>
      <c r="J150" s="64">
        <f t="shared" si="41"/>
        <v>214</v>
      </c>
      <c r="K150" s="270"/>
    </row>
    <row r="151" s="4" customFormat="1" ht="17" customHeight="1" spans="1:12">
      <c r="A151" s="246">
        <v>150</v>
      </c>
      <c r="B151" s="270"/>
      <c r="C151" s="270"/>
      <c r="D151" s="270"/>
      <c r="E151" s="270"/>
      <c r="F151" s="270"/>
      <c r="G151" s="223" t="s">
        <v>293</v>
      </c>
      <c r="H151" s="209">
        <f t="shared" ref="H151:J151" si="43">SUM(H152)</f>
        <v>3672</v>
      </c>
      <c r="I151" s="209">
        <f t="shared" si="43"/>
        <v>0</v>
      </c>
      <c r="J151" s="209">
        <f t="shared" si="43"/>
        <v>3672</v>
      </c>
      <c r="K151" s="270"/>
      <c r="L151" s="281"/>
    </row>
    <row r="152" s="4" customFormat="1" ht="17" customHeight="1" spans="1:11">
      <c r="A152" s="246">
        <v>151</v>
      </c>
      <c r="B152" s="270"/>
      <c r="C152" s="270"/>
      <c r="D152" s="270"/>
      <c r="E152" s="270"/>
      <c r="F152" s="270"/>
      <c r="G152" s="191" t="s">
        <v>294</v>
      </c>
      <c r="H152" s="64">
        <v>3672</v>
      </c>
      <c r="I152" s="64"/>
      <c r="J152" s="64">
        <f>H152+I152</f>
        <v>3672</v>
      </c>
      <c r="K152" s="270"/>
    </row>
    <row r="153" s="4" customFormat="1" ht="17" customHeight="1" spans="1:12">
      <c r="A153" s="246">
        <v>152</v>
      </c>
      <c r="B153" s="270"/>
      <c r="C153" s="270"/>
      <c r="D153" s="270"/>
      <c r="E153" s="270"/>
      <c r="F153" s="270"/>
      <c r="G153" s="223" t="s">
        <v>295</v>
      </c>
      <c r="H153" s="209">
        <v>15</v>
      </c>
      <c r="I153" s="209"/>
      <c r="J153" s="209">
        <f>H153+I153</f>
        <v>15</v>
      </c>
      <c r="K153" s="244"/>
      <c r="L153" s="281"/>
    </row>
    <row r="154" ht="17" customHeight="1" spans="1:12">
      <c r="A154" s="246">
        <v>153</v>
      </c>
      <c r="B154" s="270"/>
      <c r="C154" s="270"/>
      <c r="D154" s="270"/>
      <c r="E154" s="270"/>
      <c r="F154" s="270"/>
      <c r="G154" s="207" t="s">
        <v>60</v>
      </c>
      <c r="H154" s="209">
        <f t="shared" ref="H154:J154" si="44">H7+H29+H32+H39+H48+H54+H61+H79+H93+H101+H106+H114+H118+H121+H125+H131+H135+H140+H146+H148+H151+H153</f>
        <v>265619</v>
      </c>
      <c r="I154" s="209">
        <f t="shared" si="44"/>
        <v>7516</v>
      </c>
      <c r="J154" s="209">
        <f t="shared" si="44"/>
        <v>273135</v>
      </c>
      <c r="K154" s="270"/>
      <c r="L154" s="281"/>
    </row>
    <row r="155" ht="17" customHeight="1" spans="1:11">
      <c r="A155" s="246">
        <v>154</v>
      </c>
      <c r="B155" s="270"/>
      <c r="C155" s="270"/>
      <c r="D155" s="270"/>
      <c r="E155" s="270"/>
      <c r="F155" s="270"/>
      <c r="G155" s="257" t="s">
        <v>296</v>
      </c>
      <c r="H155" s="209">
        <f t="shared" ref="H155:J155" si="45">SUM(H156:H157)</f>
        <v>4880</v>
      </c>
      <c r="I155" s="209">
        <f t="shared" si="45"/>
        <v>620</v>
      </c>
      <c r="J155" s="209">
        <f t="shared" si="45"/>
        <v>5500</v>
      </c>
      <c r="K155" s="270"/>
    </row>
    <row r="156" ht="17" customHeight="1" spans="1:11">
      <c r="A156" s="246">
        <v>155</v>
      </c>
      <c r="B156" s="270"/>
      <c r="C156" s="270"/>
      <c r="D156" s="270"/>
      <c r="E156" s="270"/>
      <c r="F156" s="270"/>
      <c r="G156" s="191" t="s">
        <v>297</v>
      </c>
      <c r="H156" s="64">
        <v>4880</v>
      </c>
      <c r="I156" s="64">
        <v>620</v>
      </c>
      <c r="J156" s="64">
        <f>H156+I156</f>
        <v>5500</v>
      </c>
      <c r="K156" s="244"/>
    </row>
    <row r="157" ht="17" customHeight="1" spans="1:11">
      <c r="A157" s="246">
        <v>156</v>
      </c>
      <c r="B157" s="270"/>
      <c r="C157" s="270"/>
      <c r="D157" s="270"/>
      <c r="E157" s="270"/>
      <c r="F157" s="270"/>
      <c r="G157" s="191" t="s">
        <v>298</v>
      </c>
      <c r="H157" s="270">
        <v>0</v>
      </c>
      <c r="I157" s="270">
        <v>0</v>
      </c>
      <c r="J157" s="270">
        <v>0</v>
      </c>
      <c r="K157" s="270"/>
    </row>
    <row r="158" ht="17" customHeight="1" spans="1:11">
      <c r="A158" s="246">
        <v>157</v>
      </c>
      <c r="B158" s="270"/>
      <c r="C158" s="270"/>
      <c r="D158" s="270"/>
      <c r="E158" s="270"/>
      <c r="F158" s="270"/>
      <c r="G158" s="223" t="s">
        <v>299</v>
      </c>
      <c r="H158" s="209">
        <f t="shared" ref="H158:J158" si="46">SUM(H159)</f>
        <v>7018</v>
      </c>
      <c r="I158" s="209">
        <f t="shared" si="46"/>
        <v>0</v>
      </c>
      <c r="J158" s="209">
        <f t="shared" si="46"/>
        <v>7018</v>
      </c>
      <c r="K158" s="244"/>
    </row>
    <row r="159" ht="17" customHeight="1" spans="1:11">
      <c r="A159" s="246">
        <v>158</v>
      </c>
      <c r="B159" s="270"/>
      <c r="C159" s="270"/>
      <c r="D159" s="270"/>
      <c r="E159" s="270"/>
      <c r="F159" s="270"/>
      <c r="G159" s="191" t="s">
        <v>300</v>
      </c>
      <c r="H159" s="64">
        <v>7018</v>
      </c>
      <c r="I159" s="64"/>
      <c r="J159" s="64">
        <f>H159+I159</f>
        <v>7018</v>
      </c>
      <c r="K159" s="270"/>
    </row>
    <row r="160" spans="7:7">
      <c r="G160" s="4"/>
    </row>
    <row r="161" spans="7:7">
      <c r="G161" s="4"/>
    </row>
    <row r="162" spans="7:7">
      <c r="G162" s="4"/>
    </row>
    <row r="163" spans="7:7">
      <c r="G163" s="4"/>
    </row>
    <row r="164" spans="7:7">
      <c r="G164" s="4"/>
    </row>
    <row r="165" spans="7:7">
      <c r="G165" s="4"/>
    </row>
    <row r="166" spans="7:7">
      <c r="G166" s="4"/>
    </row>
    <row r="167" spans="7:7">
      <c r="G167" s="4"/>
    </row>
    <row r="168" spans="7:7">
      <c r="G168" s="4"/>
    </row>
    <row r="169" spans="7:7">
      <c r="G169" s="4"/>
    </row>
    <row r="170" spans="7:7">
      <c r="G170" s="4"/>
    </row>
  </sheetData>
  <mergeCells count="3">
    <mergeCell ref="A2:K2"/>
    <mergeCell ref="B4:F4"/>
    <mergeCell ref="G4:K4"/>
  </mergeCells>
  <printOptions horizontalCentered="1"/>
  <pageMargins left="0.393055555555556" right="0.393055555555556" top="0.984027777777778" bottom="0.786805555555556" header="0.511805555555556" footer="0.511805555555556"/>
  <pageSetup paperSize="9" scale="87" firstPageNumber="13" orientation="landscape" useFirstPageNumber="1" horizontalDpi="600"/>
  <headerFooter differentOddEven="1">
    <oddFooter>&amp;R—　&amp;P　—</oddFooter>
    <evenFooter>&amp;L—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61"/>
  <sheetViews>
    <sheetView zoomScale="110" zoomScaleNormal="110" workbookViewId="0">
      <selection activeCell="G61" sqref="A1:G61"/>
    </sheetView>
  </sheetViews>
  <sheetFormatPr defaultColWidth="9" defaultRowHeight="12"/>
  <cols>
    <col min="1" max="1" width="4.25" style="141" customWidth="1"/>
    <col min="2" max="2" width="28.125" style="142" customWidth="1"/>
    <col min="3" max="3" width="35.875" style="142" customWidth="1"/>
    <col min="4" max="4" width="8.625" style="228" customWidth="1"/>
    <col min="5" max="5" width="36.35" style="143" customWidth="1"/>
    <col min="6" max="6" width="19.0916666666667" style="229" customWidth="1"/>
    <col min="7" max="7" width="9.375" style="140" customWidth="1"/>
    <col min="8" max="255" width="9" style="140" customWidth="1"/>
    <col min="256" max="16384" width="9" style="140"/>
  </cols>
  <sheetData>
    <row r="1" ht="18" customHeight="1" spans="1:1">
      <c r="A1" s="4" t="s">
        <v>301</v>
      </c>
    </row>
    <row r="2" ht="25.5" customHeight="1" spans="1:7">
      <c r="A2" s="151"/>
      <c r="B2" s="151"/>
      <c r="C2" s="151"/>
      <c r="D2" s="152"/>
      <c r="E2" s="230"/>
      <c r="F2" s="231"/>
      <c r="G2" s="151"/>
    </row>
    <row r="3" ht="21" customHeight="1" spans="1:7">
      <c r="A3" s="232"/>
      <c r="B3" s="232"/>
      <c r="C3" s="232"/>
      <c r="D3" s="233"/>
      <c r="E3" s="234"/>
      <c r="F3" s="235"/>
      <c r="G3" s="236" t="s">
        <v>302</v>
      </c>
    </row>
    <row r="4" ht="20.1" customHeight="1" spans="1:7">
      <c r="A4" s="237" t="s">
        <v>2</v>
      </c>
      <c r="B4" s="221" t="s">
        <v>303</v>
      </c>
      <c r="C4" s="221" t="s">
        <v>304</v>
      </c>
      <c r="D4" s="237" t="s">
        <v>305</v>
      </c>
      <c r="E4" s="238"/>
      <c r="F4" s="239" t="s">
        <v>306</v>
      </c>
      <c r="G4" s="188" t="s">
        <v>9</v>
      </c>
    </row>
    <row r="5" ht="20.1" customHeight="1" spans="1:7">
      <c r="A5" s="237"/>
      <c r="B5" s="221"/>
      <c r="C5" s="221"/>
      <c r="D5" s="237" t="s">
        <v>307</v>
      </c>
      <c r="E5" s="221" t="s">
        <v>10</v>
      </c>
      <c r="F5" s="239"/>
      <c r="G5" s="188"/>
    </row>
    <row r="6" ht="19.5" customHeight="1" spans="1:8">
      <c r="A6" s="26"/>
      <c r="B6" s="240" t="s">
        <v>308</v>
      </c>
      <c r="C6" s="241"/>
      <c r="D6" s="241"/>
      <c r="E6" s="242"/>
      <c r="F6" s="243">
        <f>F7+F14+F35+F38+F41+F44+F50+F53+F59</f>
        <v>8136</v>
      </c>
      <c r="G6" s="244"/>
      <c r="H6" s="245"/>
    </row>
    <row r="7" s="140" customFormat="1" ht="25" customHeight="1" spans="1:7">
      <c r="A7" s="246"/>
      <c r="B7" s="192"/>
      <c r="C7" s="192"/>
      <c r="D7" s="212" t="s">
        <v>309</v>
      </c>
      <c r="E7" s="189" t="s">
        <v>310</v>
      </c>
      <c r="F7" s="247">
        <f>F8+F10</f>
        <v>187</v>
      </c>
      <c r="G7" s="191"/>
    </row>
    <row r="8" s="140" customFormat="1" ht="25" customHeight="1" spans="1:7">
      <c r="A8" s="246"/>
      <c r="B8" s="192"/>
      <c r="C8" s="192"/>
      <c r="D8" s="212" t="s">
        <v>311</v>
      </c>
      <c r="E8" s="189" t="s">
        <v>169</v>
      </c>
      <c r="F8" s="248">
        <f>F9</f>
        <v>70</v>
      </c>
      <c r="G8" s="191"/>
    </row>
    <row r="9" s="140" customFormat="1" ht="25" customHeight="1" spans="1:7">
      <c r="A9" s="246">
        <v>1</v>
      </c>
      <c r="B9" s="192" t="s">
        <v>312</v>
      </c>
      <c r="C9" s="192" t="s">
        <v>313</v>
      </c>
      <c r="D9" s="215" t="s">
        <v>314</v>
      </c>
      <c r="E9" s="200" t="s">
        <v>315</v>
      </c>
      <c r="F9" s="248">
        <v>70</v>
      </c>
      <c r="G9" s="191"/>
    </row>
    <row r="10" s="140" customFormat="1" ht="25" customHeight="1" spans="1:7">
      <c r="A10" s="246"/>
      <c r="B10" s="192"/>
      <c r="C10" s="192"/>
      <c r="D10" s="212" t="s">
        <v>316</v>
      </c>
      <c r="E10" s="189" t="s">
        <v>175</v>
      </c>
      <c r="F10" s="248">
        <f>SUM(F11:F13)</f>
        <v>117</v>
      </c>
      <c r="G10" s="191"/>
    </row>
    <row r="11" s="140" customFormat="1" ht="20" customHeight="1" spans="1:7">
      <c r="A11" s="246">
        <v>2</v>
      </c>
      <c r="B11" s="192" t="s">
        <v>317</v>
      </c>
      <c r="C11" s="192" t="s">
        <v>318</v>
      </c>
      <c r="D11" s="215" t="s">
        <v>319</v>
      </c>
      <c r="E11" s="200" t="s">
        <v>320</v>
      </c>
      <c r="F11" s="248">
        <v>70</v>
      </c>
      <c r="G11" s="191"/>
    </row>
    <row r="12" s="140" customFormat="1" ht="32" customHeight="1" spans="1:7">
      <c r="A12" s="246">
        <v>3</v>
      </c>
      <c r="B12" s="192" t="s">
        <v>317</v>
      </c>
      <c r="C12" s="192" t="s">
        <v>321</v>
      </c>
      <c r="D12" s="215" t="s">
        <v>319</v>
      </c>
      <c r="E12" s="200" t="s">
        <v>320</v>
      </c>
      <c r="F12" s="248">
        <v>18</v>
      </c>
      <c r="G12" s="191"/>
    </row>
    <row r="13" s="140" customFormat="1" ht="32" customHeight="1" spans="1:7">
      <c r="A13" s="246">
        <v>4</v>
      </c>
      <c r="B13" s="192" t="s">
        <v>317</v>
      </c>
      <c r="C13" s="192" t="s">
        <v>322</v>
      </c>
      <c r="D13" s="215" t="s">
        <v>319</v>
      </c>
      <c r="E13" s="200" t="s">
        <v>320</v>
      </c>
      <c r="F13" s="248">
        <v>29</v>
      </c>
      <c r="G13" s="191"/>
    </row>
    <row r="14" customFormat="1" ht="20" customHeight="1" spans="1:255">
      <c r="A14" s="246"/>
      <c r="B14" s="192"/>
      <c r="C14" s="192"/>
      <c r="D14" s="212" t="s">
        <v>323</v>
      </c>
      <c r="E14" s="189" t="s">
        <v>324</v>
      </c>
      <c r="F14" s="247">
        <f>F15+F17</f>
        <v>2198</v>
      </c>
      <c r="G14" s="191"/>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c r="IR14" s="140"/>
      <c r="IS14" s="140"/>
      <c r="IT14" s="140"/>
      <c r="IU14" s="140"/>
    </row>
    <row r="15" customFormat="1" ht="20" customHeight="1" spans="1:255">
      <c r="A15" s="246"/>
      <c r="B15" s="192"/>
      <c r="C15" s="192"/>
      <c r="D15" s="212" t="s">
        <v>325</v>
      </c>
      <c r="E15" s="189" t="s">
        <v>244</v>
      </c>
      <c r="F15" s="248">
        <f>F16</f>
        <v>32</v>
      </c>
      <c r="G15" s="191"/>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c r="IN15" s="140"/>
      <c r="IO15" s="140"/>
      <c r="IP15" s="140"/>
      <c r="IQ15" s="140"/>
      <c r="IR15" s="140"/>
      <c r="IS15" s="140"/>
      <c r="IT15" s="140"/>
      <c r="IU15" s="140"/>
    </row>
    <row r="16" s="140" customFormat="1" ht="20" customHeight="1" spans="1:7">
      <c r="A16" s="246">
        <v>5</v>
      </c>
      <c r="B16" s="192" t="s">
        <v>326</v>
      </c>
      <c r="C16" s="192" t="s">
        <v>327</v>
      </c>
      <c r="D16" s="215" t="s">
        <v>328</v>
      </c>
      <c r="E16" s="200" t="s">
        <v>329</v>
      </c>
      <c r="F16" s="248">
        <v>32</v>
      </c>
      <c r="G16" s="191"/>
    </row>
    <row r="17" customFormat="1" ht="20" customHeight="1" spans="1:255">
      <c r="A17" s="246"/>
      <c r="B17" s="192"/>
      <c r="C17" s="192"/>
      <c r="D17" s="212" t="s">
        <v>330</v>
      </c>
      <c r="E17" s="189" t="s">
        <v>247</v>
      </c>
      <c r="F17" s="248">
        <f>SUM(F18:F34)</f>
        <v>2166</v>
      </c>
      <c r="G17" s="191"/>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c r="EZ17" s="140"/>
      <c r="FA17" s="140"/>
      <c r="FB17" s="140"/>
      <c r="FC17" s="140"/>
      <c r="FD17" s="140"/>
      <c r="FE17" s="140"/>
      <c r="FF17" s="140"/>
      <c r="FG17" s="140"/>
      <c r="FH17" s="140"/>
      <c r="FI17" s="140"/>
      <c r="FJ17" s="140"/>
      <c r="FK17" s="140"/>
      <c r="FL17" s="140"/>
      <c r="FM17" s="140"/>
      <c r="FN17" s="140"/>
      <c r="FO17" s="140"/>
      <c r="FP17" s="140"/>
      <c r="FQ17" s="140"/>
      <c r="FR17" s="140"/>
      <c r="FS17" s="140"/>
      <c r="FT17" s="140"/>
      <c r="FU17" s="140"/>
      <c r="FV17" s="140"/>
      <c r="FW17" s="140"/>
      <c r="FX17" s="140"/>
      <c r="FY17" s="140"/>
      <c r="FZ17" s="140"/>
      <c r="GA17" s="140"/>
      <c r="GB17" s="140"/>
      <c r="GC17" s="140"/>
      <c r="GD17" s="140"/>
      <c r="GE17" s="140"/>
      <c r="GF17" s="140"/>
      <c r="GG17" s="140"/>
      <c r="GH17" s="140"/>
      <c r="GI17" s="140"/>
      <c r="GJ17" s="140"/>
      <c r="GK17" s="140"/>
      <c r="GL17" s="140"/>
      <c r="GM17" s="140"/>
      <c r="GN17" s="140"/>
      <c r="GO17" s="140"/>
      <c r="GP17" s="140"/>
      <c r="GQ17" s="140"/>
      <c r="GR17" s="140"/>
      <c r="GS17" s="140"/>
      <c r="GT17" s="140"/>
      <c r="GU17" s="140"/>
      <c r="GV17" s="140"/>
      <c r="GW17" s="140"/>
      <c r="GX17" s="140"/>
      <c r="GY17" s="140"/>
      <c r="GZ17" s="140"/>
      <c r="HA17" s="140"/>
      <c r="HB17" s="140"/>
      <c r="HC17" s="140"/>
      <c r="HD17" s="140"/>
      <c r="HE17" s="140"/>
      <c r="HF17" s="140"/>
      <c r="HG17" s="140"/>
      <c r="HH17" s="140"/>
      <c r="HI17" s="140"/>
      <c r="HJ17" s="140"/>
      <c r="HK17" s="140"/>
      <c r="HL17" s="140"/>
      <c r="HM17" s="140"/>
      <c r="HN17" s="140"/>
      <c r="HO17" s="140"/>
      <c r="HP17" s="140"/>
      <c r="HQ17" s="140"/>
      <c r="HR17" s="140"/>
      <c r="HS17" s="140"/>
      <c r="HT17" s="140"/>
      <c r="HU17" s="140"/>
      <c r="HV17" s="140"/>
      <c r="HW17" s="140"/>
      <c r="HX17" s="140"/>
      <c r="HY17" s="140"/>
      <c r="HZ17" s="140"/>
      <c r="IA17" s="140"/>
      <c r="IB17" s="140"/>
      <c r="IC17" s="140"/>
      <c r="ID17" s="140"/>
      <c r="IE17" s="140"/>
      <c r="IF17" s="140"/>
      <c r="IG17" s="140"/>
      <c r="IH17" s="140"/>
      <c r="II17" s="140"/>
      <c r="IJ17" s="140"/>
      <c r="IK17" s="140"/>
      <c r="IL17" s="140"/>
      <c r="IM17" s="140"/>
      <c r="IN17" s="140"/>
      <c r="IO17" s="140"/>
      <c r="IP17" s="140"/>
      <c r="IQ17" s="140"/>
      <c r="IR17" s="140"/>
      <c r="IS17" s="140"/>
      <c r="IT17" s="140"/>
      <c r="IU17" s="140"/>
    </row>
    <row r="18" customFormat="1" ht="40" customHeight="1" spans="1:255">
      <c r="A18" s="246">
        <v>6</v>
      </c>
      <c r="B18" s="192" t="s">
        <v>331</v>
      </c>
      <c r="C18" s="192" t="s">
        <v>332</v>
      </c>
      <c r="D18" s="215" t="s">
        <v>333</v>
      </c>
      <c r="E18" s="200" t="s">
        <v>334</v>
      </c>
      <c r="F18" s="248">
        <v>149</v>
      </c>
      <c r="G18" s="191"/>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c r="EY18" s="140"/>
      <c r="EZ18" s="140"/>
      <c r="FA18" s="140"/>
      <c r="FB18" s="140"/>
      <c r="FC18" s="140"/>
      <c r="FD18" s="140"/>
      <c r="FE18" s="140"/>
      <c r="FF18" s="140"/>
      <c r="FG18" s="140"/>
      <c r="FH18" s="140"/>
      <c r="FI18" s="140"/>
      <c r="FJ18" s="140"/>
      <c r="FK18" s="140"/>
      <c r="FL18" s="140"/>
      <c r="FM18" s="140"/>
      <c r="FN18" s="140"/>
      <c r="FO18" s="140"/>
      <c r="FP18" s="140"/>
      <c r="FQ18" s="140"/>
      <c r="FR18" s="140"/>
      <c r="FS18" s="140"/>
      <c r="FT18" s="140"/>
      <c r="FU18" s="140"/>
      <c r="FV18" s="140"/>
      <c r="FW18" s="140"/>
      <c r="FX18" s="140"/>
      <c r="FY18" s="140"/>
      <c r="FZ18" s="140"/>
      <c r="GA18" s="140"/>
      <c r="GB18" s="140"/>
      <c r="GC18" s="140"/>
      <c r="GD18" s="140"/>
      <c r="GE18" s="140"/>
      <c r="GF18" s="140"/>
      <c r="GG18" s="140"/>
      <c r="GH18" s="140"/>
      <c r="GI18" s="140"/>
      <c r="GJ18" s="140"/>
      <c r="GK18" s="140"/>
      <c r="GL18" s="140"/>
      <c r="GM18" s="140"/>
      <c r="GN18" s="140"/>
      <c r="GO18" s="140"/>
      <c r="GP18" s="140"/>
      <c r="GQ18" s="140"/>
      <c r="GR18" s="140"/>
      <c r="GS18" s="140"/>
      <c r="GT18" s="140"/>
      <c r="GU18" s="140"/>
      <c r="GV18" s="140"/>
      <c r="GW18" s="140"/>
      <c r="GX18" s="140"/>
      <c r="GY18" s="140"/>
      <c r="GZ18" s="140"/>
      <c r="HA18" s="140"/>
      <c r="HB18" s="140"/>
      <c r="HC18" s="140"/>
      <c r="HD18" s="140"/>
      <c r="HE18" s="140"/>
      <c r="HF18" s="140"/>
      <c r="HG18" s="140"/>
      <c r="HH18" s="140"/>
      <c r="HI18" s="140"/>
      <c r="HJ18" s="140"/>
      <c r="HK18" s="140"/>
      <c r="HL18" s="140"/>
      <c r="HM18" s="140"/>
      <c r="HN18" s="140"/>
      <c r="HO18" s="140"/>
      <c r="HP18" s="140"/>
      <c r="HQ18" s="140"/>
      <c r="HR18" s="140"/>
      <c r="HS18" s="140"/>
      <c r="HT18" s="140"/>
      <c r="HU18" s="140"/>
      <c r="HV18" s="140"/>
      <c r="HW18" s="140"/>
      <c r="HX18" s="140"/>
      <c r="HY18" s="140"/>
      <c r="HZ18" s="140"/>
      <c r="IA18" s="140"/>
      <c r="IB18" s="140"/>
      <c r="IC18" s="140"/>
      <c r="ID18" s="140"/>
      <c r="IE18" s="140"/>
      <c r="IF18" s="140"/>
      <c r="IG18" s="140"/>
      <c r="IH18" s="140"/>
      <c r="II18" s="140"/>
      <c r="IJ18" s="140"/>
      <c r="IK18" s="140"/>
      <c r="IL18" s="140"/>
      <c r="IM18" s="140"/>
      <c r="IN18" s="140"/>
      <c r="IO18" s="140"/>
      <c r="IP18" s="140"/>
      <c r="IQ18" s="140"/>
      <c r="IR18" s="140"/>
      <c r="IS18" s="140"/>
      <c r="IT18" s="140"/>
      <c r="IU18" s="140"/>
    </row>
    <row r="19" customFormat="1" ht="33" customHeight="1" spans="1:255">
      <c r="A19" s="246">
        <v>7</v>
      </c>
      <c r="B19" s="192" t="s">
        <v>331</v>
      </c>
      <c r="C19" s="192" t="s">
        <v>335</v>
      </c>
      <c r="D19" s="215" t="s">
        <v>333</v>
      </c>
      <c r="E19" s="200" t="s">
        <v>334</v>
      </c>
      <c r="F19" s="248">
        <v>200</v>
      </c>
      <c r="G19" s="191"/>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c r="EY19" s="140"/>
      <c r="EZ19" s="140"/>
      <c r="FA19" s="140"/>
      <c r="FB19" s="140"/>
      <c r="FC19" s="140"/>
      <c r="FD19" s="140"/>
      <c r="FE19" s="140"/>
      <c r="FF19" s="140"/>
      <c r="FG19" s="140"/>
      <c r="FH19" s="140"/>
      <c r="FI19" s="140"/>
      <c r="FJ19" s="140"/>
      <c r="FK19" s="140"/>
      <c r="FL19" s="140"/>
      <c r="FM19" s="140"/>
      <c r="FN19" s="140"/>
      <c r="FO19" s="140"/>
      <c r="FP19" s="140"/>
      <c r="FQ19" s="140"/>
      <c r="FR19" s="140"/>
      <c r="FS19" s="140"/>
      <c r="FT19" s="140"/>
      <c r="FU19" s="140"/>
      <c r="FV19" s="140"/>
      <c r="FW19" s="140"/>
      <c r="FX19" s="140"/>
      <c r="FY19" s="140"/>
      <c r="FZ19" s="140"/>
      <c r="GA19" s="140"/>
      <c r="GB19" s="140"/>
      <c r="GC19" s="140"/>
      <c r="GD19" s="140"/>
      <c r="GE19" s="140"/>
      <c r="GF19" s="140"/>
      <c r="GG19" s="140"/>
      <c r="GH19" s="140"/>
      <c r="GI19" s="140"/>
      <c r="GJ19" s="140"/>
      <c r="GK19" s="140"/>
      <c r="GL19" s="140"/>
      <c r="GM19" s="140"/>
      <c r="GN19" s="140"/>
      <c r="GO19" s="140"/>
      <c r="GP19" s="140"/>
      <c r="GQ19" s="140"/>
      <c r="GR19" s="140"/>
      <c r="GS19" s="140"/>
      <c r="GT19" s="140"/>
      <c r="GU19" s="140"/>
      <c r="GV19" s="140"/>
      <c r="GW19" s="140"/>
      <c r="GX19" s="140"/>
      <c r="GY19" s="140"/>
      <c r="GZ19" s="140"/>
      <c r="HA19" s="140"/>
      <c r="HB19" s="140"/>
      <c r="HC19" s="140"/>
      <c r="HD19" s="140"/>
      <c r="HE19" s="140"/>
      <c r="HF19" s="140"/>
      <c r="HG19" s="140"/>
      <c r="HH19" s="140"/>
      <c r="HI19" s="140"/>
      <c r="HJ19" s="140"/>
      <c r="HK19" s="140"/>
      <c r="HL19" s="140"/>
      <c r="HM19" s="140"/>
      <c r="HN19" s="140"/>
      <c r="HO19" s="140"/>
      <c r="HP19" s="140"/>
      <c r="HQ19" s="140"/>
      <c r="HR19" s="140"/>
      <c r="HS19" s="140"/>
      <c r="HT19" s="140"/>
      <c r="HU19" s="140"/>
      <c r="HV19" s="140"/>
      <c r="HW19" s="140"/>
      <c r="HX19" s="140"/>
      <c r="HY19" s="140"/>
      <c r="HZ19" s="140"/>
      <c r="IA19" s="140"/>
      <c r="IB19" s="140"/>
      <c r="IC19" s="140"/>
      <c r="ID19" s="140"/>
      <c r="IE19" s="140"/>
      <c r="IF19" s="140"/>
      <c r="IG19" s="140"/>
      <c r="IH19" s="140"/>
      <c r="II19" s="140"/>
      <c r="IJ19" s="140"/>
      <c r="IK19" s="140"/>
      <c r="IL19" s="140"/>
      <c r="IM19" s="140"/>
      <c r="IN19" s="140"/>
      <c r="IO19" s="140"/>
      <c r="IP19" s="140"/>
      <c r="IQ19" s="140"/>
      <c r="IR19" s="140"/>
      <c r="IS19" s="140"/>
      <c r="IT19" s="140"/>
      <c r="IU19" s="140"/>
    </row>
    <row r="20" customFormat="1" ht="41" customHeight="1" spans="1:255">
      <c r="A20" s="246">
        <v>8</v>
      </c>
      <c r="B20" s="192" t="s">
        <v>331</v>
      </c>
      <c r="C20" s="192" t="s">
        <v>336</v>
      </c>
      <c r="D20" s="215" t="s">
        <v>333</v>
      </c>
      <c r="E20" s="200" t="s">
        <v>334</v>
      </c>
      <c r="F20" s="248">
        <v>200</v>
      </c>
      <c r="G20" s="191"/>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c r="EY20" s="140"/>
      <c r="EZ20" s="140"/>
      <c r="FA20" s="140"/>
      <c r="FB20" s="140"/>
      <c r="FC20" s="140"/>
      <c r="FD20" s="140"/>
      <c r="FE20" s="140"/>
      <c r="FF20" s="140"/>
      <c r="FG20" s="140"/>
      <c r="FH20" s="140"/>
      <c r="FI20" s="140"/>
      <c r="FJ20" s="140"/>
      <c r="FK20" s="140"/>
      <c r="FL20" s="140"/>
      <c r="FM20" s="140"/>
      <c r="FN20" s="140"/>
      <c r="FO20" s="140"/>
      <c r="FP20" s="140"/>
      <c r="FQ20" s="140"/>
      <c r="FR20" s="140"/>
      <c r="FS20" s="140"/>
      <c r="FT20" s="140"/>
      <c r="FU20" s="140"/>
      <c r="FV20" s="140"/>
      <c r="FW20" s="140"/>
      <c r="FX20" s="140"/>
      <c r="FY20" s="140"/>
      <c r="FZ20" s="140"/>
      <c r="GA20" s="140"/>
      <c r="GB20" s="140"/>
      <c r="GC20" s="140"/>
      <c r="GD20" s="140"/>
      <c r="GE20" s="140"/>
      <c r="GF20" s="140"/>
      <c r="GG20" s="140"/>
      <c r="GH20" s="140"/>
      <c r="GI20" s="140"/>
      <c r="GJ20" s="140"/>
      <c r="GK20" s="140"/>
      <c r="GL20" s="140"/>
      <c r="GM20" s="140"/>
      <c r="GN20" s="140"/>
      <c r="GO20" s="140"/>
      <c r="GP20" s="140"/>
      <c r="GQ20" s="140"/>
      <c r="GR20" s="140"/>
      <c r="GS20" s="140"/>
      <c r="GT20" s="140"/>
      <c r="GU20" s="140"/>
      <c r="GV20" s="140"/>
      <c r="GW20" s="140"/>
      <c r="GX20" s="140"/>
      <c r="GY20" s="140"/>
      <c r="GZ20" s="140"/>
      <c r="HA20" s="140"/>
      <c r="HB20" s="140"/>
      <c r="HC20" s="140"/>
      <c r="HD20" s="140"/>
      <c r="HE20" s="140"/>
      <c r="HF20" s="140"/>
      <c r="HG20" s="140"/>
      <c r="HH20" s="140"/>
      <c r="HI20" s="140"/>
      <c r="HJ20" s="140"/>
      <c r="HK20" s="140"/>
      <c r="HL20" s="140"/>
      <c r="HM20" s="140"/>
      <c r="HN20" s="140"/>
      <c r="HO20" s="140"/>
      <c r="HP20" s="140"/>
      <c r="HQ20" s="140"/>
      <c r="HR20" s="140"/>
      <c r="HS20" s="140"/>
      <c r="HT20" s="140"/>
      <c r="HU20" s="140"/>
      <c r="HV20" s="140"/>
      <c r="HW20" s="140"/>
      <c r="HX20" s="140"/>
      <c r="HY20" s="140"/>
      <c r="HZ20" s="140"/>
      <c r="IA20" s="140"/>
      <c r="IB20" s="140"/>
      <c r="IC20" s="140"/>
      <c r="ID20" s="140"/>
      <c r="IE20" s="140"/>
      <c r="IF20" s="140"/>
      <c r="IG20" s="140"/>
      <c r="IH20" s="140"/>
      <c r="II20" s="140"/>
      <c r="IJ20" s="140"/>
      <c r="IK20" s="140"/>
      <c r="IL20" s="140"/>
      <c r="IM20" s="140"/>
      <c r="IN20" s="140"/>
      <c r="IO20" s="140"/>
      <c r="IP20" s="140"/>
      <c r="IQ20" s="140"/>
      <c r="IR20" s="140"/>
      <c r="IS20" s="140"/>
      <c r="IT20" s="140"/>
      <c r="IU20" s="140"/>
    </row>
    <row r="21" customFormat="1" ht="33" customHeight="1" spans="1:255">
      <c r="A21" s="246">
        <v>9</v>
      </c>
      <c r="B21" s="192" t="s">
        <v>331</v>
      </c>
      <c r="C21" s="192" t="s">
        <v>337</v>
      </c>
      <c r="D21" s="215" t="s">
        <v>333</v>
      </c>
      <c r="E21" s="200" t="s">
        <v>334</v>
      </c>
      <c r="F21" s="248">
        <v>100</v>
      </c>
      <c r="G21" s="191"/>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40"/>
      <c r="DT21" s="140"/>
      <c r="DU21" s="140"/>
      <c r="DV21" s="140"/>
      <c r="DW21" s="140"/>
      <c r="DX21" s="140"/>
      <c r="DY21" s="140"/>
      <c r="DZ21" s="140"/>
      <c r="EA21" s="140"/>
      <c r="EB21" s="140"/>
      <c r="EC21" s="140"/>
      <c r="ED21" s="140"/>
      <c r="EE21" s="140"/>
      <c r="EF21" s="140"/>
      <c r="EG21" s="140"/>
      <c r="EH21" s="140"/>
      <c r="EI21" s="140"/>
      <c r="EJ21" s="140"/>
      <c r="EK21" s="140"/>
      <c r="EL21" s="140"/>
      <c r="EM21" s="140"/>
      <c r="EN21" s="140"/>
      <c r="EO21" s="140"/>
      <c r="EP21" s="140"/>
      <c r="EQ21" s="140"/>
      <c r="ER21" s="140"/>
      <c r="ES21" s="140"/>
      <c r="ET21" s="140"/>
      <c r="EU21" s="140"/>
      <c r="EV21" s="140"/>
      <c r="EW21" s="140"/>
      <c r="EX21" s="140"/>
      <c r="EY21" s="140"/>
      <c r="EZ21" s="140"/>
      <c r="FA21" s="140"/>
      <c r="FB21" s="140"/>
      <c r="FC21" s="140"/>
      <c r="FD21" s="140"/>
      <c r="FE21" s="140"/>
      <c r="FF21" s="140"/>
      <c r="FG21" s="140"/>
      <c r="FH21" s="140"/>
      <c r="FI21" s="140"/>
      <c r="FJ21" s="140"/>
      <c r="FK21" s="140"/>
      <c r="FL21" s="140"/>
      <c r="FM21" s="140"/>
      <c r="FN21" s="140"/>
      <c r="FO21" s="140"/>
      <c r="FP21" s="140"/>
      <c r="FQ21" s="140"/>
      <c r="FR21" s="140"/>
      <c r="FS21" s="140"/>
      <c r="FT21" s="140"/>
      <c r="FU21" s="140"/>
      <c r="FV21" s="140"/>
      <c r="FW21" s="140"/>
      <c r="FX21" s="140"/>
      <c r="FY21" s="140"/>
      <c r="FZ21" s="140"/>
      <c r="GA21" s="140"/>
      <c r="GB21" s="140"/>
      <c r="GC21" s="140"/>
      <c r="GD21" s="140"/>
      <c r="GE21" s="140"/>
      <c r="GF21" s="140"/>
      <c r="GG21" s="140"/>
      <c r="GH21" s="140"/>
      <c r="GI21" s="140"/>
      <c r="GJ21" s="140"/>
      <c r="GK21" s="140"/>
      <c r="GL21" s="140"/>
      <c r="GM21" s="140"/>
      <c r="GN21" s="140"/>
      <c r="GO21" s="140"/>
      <c r="GP21" s="140"/>
      <c r="GQ21" s="140"/>
      <c r="GR21" s="140"/>
      <c r="GS21" s="140"/>
      <c r="GT21" s="140"/>
      <c r="GU21" s="140"/>
      <c r="GV21" s="140"/>
      <c r="GW21" s="140"/>
      <c r="GX21" s="140"/>
      <c r="GY21" s="140"/>
      <c r="GZ21" s="140"/>
      <c r="HA21" s="140"/>
      <c r="HB21" s="140"/>
      <c r="HC21" s="140"/>
      <c r="HD21" s="140"/>
      <c r="HE21" s="140"/>
      <c r="HF21" s="140"/>
      <c r="HG21" s="140"/>
      <c r="HH21" s="140"/>
      <c r="HI21" s="140"/>
      <c r="HJ21" s="140"/>
      <c r="HK21" s="140"/>
      <c r="HL21" s="140"/>
      <c r="HM21" s="140"/>
      <c r="HN21" s="140"/>
      <c r="HO21" s="140"/>
      <c r="HP21" s="140"/>
      <c r="HQ21" s="140"/>
      <c r="HR21" s="140"/>
      <c r="HS21" s="140"/>
      <c r="HT21" s="140"/>
      <c r="HU21" s="140"/>
      <c r="HV21" s="140"/>
      <c r="HW21" s="140"/>
      <c r="HX21" s="140"/>
      <c r="HY21" s="140"/>
      <c r="HZ21" s="140"/>
      <c r="IA21" s="140"/>
      <c r="IB21" s="140"/>
      <c r="IC21" s="140"/>
      <c r="ID21" s="140"/>
      <c r="IE21" s="140"/>
      <c r="IF21" s="140"/>
      <c r="IG21" s="140"/>
      <c r="IH21" s="140"/>
      <c r="II21" s="140"/>
      <c r="IJ21" s="140"/>
      <c r="IK21" s="140"/>
      <c r="IL21" s="140"/>
      <c r="IM21" s="140"/>
      <c r="IN21" s="140"/>
      <c r="IO21" s="140"/>
      <c r="IP21" s="140"/>
      <c r="IQ21" s="140"/>
      <c r="IR21" s="140"/>
      <c r="IS21" s="140"/>
      <c r="IT21" s="140"/>
      <c r="IU21" s="140"/>
    </row>
    <row r="22" customFormat="1" ht="27" customHeight="1" spans="1:255">
      <c r="A22" s="246">
        <v>10</v>
      </c>
      <c r="B22" s="192" t="s">
        <v>331</v>
      </c>
      <c r="C22" s="192" t="s">
        <v>338</v>
      </c>
      <c r="D22" s="215" t="s">
        <v>333</v>
      </c>
      <c r="E22" s="200" t="s">
        <v>334</v>
      </c>
      <c r="F22" s="248">
        <v>200</v>
      </c>
      <c r="G22" s="191"/>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40"/>
      <c r="DT22" s="140"/>
      <c r="DU22" s="140"/>
      <c r="DV22" s="140"/>
      <c r="DW22" s="140"/>
      <c r="DX22" s="140"/>
      <c r="DY22" s="140"/>
      <c r="DZ22" s="140"/>
      <c r="EA22" s="140"/>
      <c r="EB22" s="140"/>
      <c r="EC22" s="140"/>
      <c r="ED22" s="140"/>
      <c r="EE22" s="140"/>
      <c r="EF22" s="140"/>
      <c r="EG22" s="140"/>
      <c r="EH22" s="140"/>
      <c r="EI22" s="140"/>
      <c r="EJ22" s="140"/>
      <c r="EK22" s="140"/>
      <c r="EL22" s="140"/>
      <c r="EM22" s="140"/>
      <c r="EN22" s="140"/>
      <c r="EO22" s="140"/>
      <c r="EP22" s="140"/>
      <c r="EQ22" s="140"/>
      <c r="ER22" s="140"/>
      <c r="ES22" s="140"/>
      <c r="ET22" s="140"/>
      <c r="EU22" s="140"/>
      <c r="EV22" s="140"/>
      <c r="EW22" s="140"/>
      <c r="EX22" s="140"/>
      <c r="EY22" s="140"/>
      <c r="EZ22" s="140"/>
      <c r="FA22" s="140"/>
      <c r="FB22" s="140"/>
      <c r="FC22" s="140"/>
      <c r="FD22" s="140"/>
      <c r="FE22" s="140"/>
      <c r="FF22" s="140"/>
      <c r="FG22" s="140"/>
      <c r="FH22" s="140"/>
      <c r="FI22" s="140"/>
      <c r="FJ22" s="140"/>
      <c r="FK22" s="140"/>
      <c r="FL22" s="140"/>
      <c r="FM22" s="140"/>
      <c r="FN22" s="140"/>
      <c r="FO22" s="140"/>
      <c r="FP22" s="140"/>
      <c r="FQ22" s="140"/>
      <c r="FR22" s="140"/>
      <c r="FS22" s="140"/>
      <c r="FT22" s="140"/>
      <c r="FU22" s="140"/>
      <c r="FV22" s="140"/>
      <c r="FW22" s="140"/>
      <c r="FX22" s="140"/>
      <c r="FY22" s="140"/>
      <c r="FZ22" s="140"/>
      <c r="GA22" s="140"/>
      <c r="GB22" s="140"/>
      <c r="GC22" s="140"/>
      <c r="GD22" s="140"/>
      <c r="GE22" s="140"/>
      <c r="GF22" s="140"/>
      <c r="GG22" s="140"/>
      <c r="GH22" s="140"/>
      <c r="GI22" s="140"/>
      <c r="GJ22" s="140"/>
      <c r="GK22" s="140"/>
      <c r="GL22" s="140"/>
      <c r="GM22" s="140"/>
      <c r="GN22" s="140"/>
      <c r="GO22" s="140"/>
      <c r="GP22" s="140"/>
      <c r="GQ22" s="140"/>
      <c r="GR22" s="140"/>
      <c r="GS22" s="140"/>
      <c r="GT22" s="140"/>
      <c r="GU22" s="140"/>
      <c r="GV22" s="140"/>
      <c r="GW22" s="140"/>
      <c r="GX22" s="140"/>
      <c r="GY22" s="140"/>
      <c r="GZ22" s="140"/>
      <c r="HA22" s="140"/>
      <c r="HB22" s="140"/>
      <c r="HC22" s="140"/>
      <c r="HD22" s="140"/>
      <c r="HE22" s="140"/>
      <c r="HF22" s="140"/>
      <c r="HG22" s="140"/>
      <c r="HH22" s="140"/>
      <c r="HI22" s="140"/>
      <c r="HJ22" s="140"/>
      <c r="HK22" s="140"/>
      <c r="HL22" s="140"/>
      <c r="HM22" s="140"/>
      <c r="HN22" s="140"/>
      <c r="HO22" s="140"/>
      <c r="HP22" s="140"/>
      <c r="HQ22" s="140"/>
      <c r="HR22" s="140"/>
      <c r="HS22" s="140"/>
      <c r="HT22" s="140"/>
      <c r="HU22" s="140"/>
      <c r="HV22" s="140"/>
      <c r="HW22" s="140"/>
      <c r="HX22" s="140"/>
      <c r="HY22" s="140"/>
      <c r="HZ22" s="140"/>
      <c r="IA22" s="140"/>
      <c r="IB22" s="140"/>
      <c r="IC22" s="140"/>
      <c r="ID22" s="140"/>
      <c r="IE22" s="140"/>
      <c r="IF22" s="140"/>
      <c r="IG22" s="140"/>
      <c r="IH22" s="140"/>
      <c r="II22" s="140"/>
      <c r="IJ22" s="140"/>
      <c r="IK22" s="140"/>
      <c r="IL22" s="140"/>
      <c r="IM22" s="140"/>
      <c r="IN22" s="140"/>
      <c r="IO22" s="140"/>
      <c r="IP22" s="140"/>
      <c r="IQ22" s="140"/>
      <c r="IR22" s="140"/>
      <c r="IS22" s="140"/>
      <c r="IT22" s="140"/>
      <c r="IU22" s="140"/>
    </row>
    <row r="23" s="140" customFormat="1" ht="25" customHeight="1" spans="1:7">
      <c r="A23" s="246">
        <v>11</v>
      </c>
      <c r="B23" s="192" t="s">
        <v>331</v>
      </c>
      <c r="C23" s="192" t="s">
        <v>339</v>
      </c>
      <c r="D23" s="215" t="s">
        <v>333</v>
      </c>
      <c r="E23" s="200" t="s">
        <v>334</v>
      </c>
      <c r="F23" s="248">
        <v>300</v>
      </c>
      <c r="G23" s="191"/>
    </row>
    <row r="24" s="140" customFormat="1" ht="29" customHeight="1" spans="1:7">
      <c r="A24" s="246">
        <v>12</v>
      </c>
      <c r="B24" s="192" t="s">
        <v>331</v>
      </c>
      <c r="C24" s="192" t="s">
        <v>340</v>
      </c>
      <c r="D24" s="215" t="s">
        <v>333</v>
      </c>
      <c r="E24" s="200" t="s">
        <v>334</v>
      </c>
      <c r="F24" s="248">
        <v>87</v>
      </c>
      <c r="G24" s="191"/>
    </row>
    <row r="25" s="140" customFormat="1" ht="30" customHeight="1" spans="1:7">
      <c r="A25" s="246">
        <v>13</v>
      </c>
      <c r="B25" s="192" t="s">
        <v>331</v>
      </c>
      <c r="C25" s="192" t="s">
        <v>341</v>
      </c>
      <c r="D25" s="215" t="s">
        <v>333</v>
      </c>
      <c r="E25" s="200" t="s">
        <v>334</v>
      </c>
      <c r="F25" s="248">
        <v>15</v>
      </c>
      <c r="G25" s="191"/>
    </row>
    <row r="26" s="140" customFormat="1" ht="25" customHeight="1" spans="1:7">
      <c r="A26" s="246">
        <v>14</v>
      </c>
      <c r="B26" s="192" t="s">
        <v>331</v>
      </c>
      <c r="C26" s="192" t="s">
        <v>342</v>
      </c>
      <c r="D26" s="215" t="s">
        <v>333</v>
      </c>
      <c r="E26" s="200" t="s">
        <v>334</v>
      </c>
      <c r="F26" s="248">
        <v>10</v>
      </c>
      <c r="G26" s="191"/>
    </row>
    <row r="27" s="140" customFormat="1" ht="25" customHeight="1" spans="1:7">
      <c r="A27" s="246">
        <v>15</v>
      </c>
      <c r="B27" s="192" t="s">
        <v>331</v>
      </c>
      <c r="C27" s="192" t="s">
        <v>343</v>
      </c>
      <c r="D27" s="215" t="s">
        <v>333</v>
      </c>
      <c r="E27" s="200" t="s">
        <v>334</v>
      </c>
      <c r="F27" s="248">
        <v>16</v>
      </c>
      <c r="G27" s="191"/>
    </row>
    <row r="28" s="140" customFormat="1" ht="25" customHeight="1" spans="1:7">
      <c r="A28" s="246">
        <v>16</v>
      </c>
      <c r="B28" s="192" t="s">
        <v>344</v>
      </c>
      <c r="C28" s="192" t="s">
        <v>345</v>
      </c>
      <c r="D28" s="215" t="s">
        <v>333</v>
      </c>
      <c r="E28" s="200" t="s">
        <v>334</v>
      </c>
      <c r="F28" s="248">
        <v>136</v>
      </c>
      <c r="G28" s="191"/>
    </row>
    <row r="29" s="140" customFormat="1" ht="32" customHeight="1" spans="1:7">
      <c r="A29" s="246">
        <v>17</v>
      </c>
      <c r="B29" s="192" t="s">
        <v>346</v>
      </c>
      <c r="C29" s="192" t="s">
        <v>347</v>
      </c>
      <c r="D29" s="215" t="s">
        <v>333</v>
      </c>
      <c r="E29" s="200" t="s">
        <v>334</v>
      </c>
      <c r="F29" s="248">
        <v>35</v>
      </c>
      <c r="G29" s="191"/>
    </row>
    <row r="30" s="140" customFormat="1" ht="32" customHeight="1" spans="1:7">
      <c r="A30" s="246">
        <v>18</v>
      </c>
      <c r="B30" s="192" t="s">
        <v>346</v>
      </c>
      <c r="C30" s="192" t="s">
        <v>348</v>
      </c>
      <c r="D30" s="215" t="s">
        <v>333</v>
      </c>
      <c r="E30" s="200" t="s">
        <v>334</v>
      </c>
      <c r="F30" s="248">
        <v>587</v>
      </c>
      <c r="G30" s="191"/>
    </row>
    <row r="31" s="140" customFormat="1" ht="32" customHeight="1" spans="1:7">
      <c r="A31" s="246">
        <v>19</v>
      </c>
      <c r="B31" s="192" t="s">
        <v>349</v>
      </c>
      <c r="C31" s="249" t="s">
        <v>350</v>
      </c>
      <c r="D31" s="215" t="s">
        <v>333</v>
      </c>
      <c r="E31" s="200" t="s">
        <v>334</v>
      </c>
      <c r="F31" s="248">
        <v>15</v>
      </c>
      <c r="G31" s="191"/>
    </row>
    <row r="32" s="140" customFormat="1" ht="32" customHeight="1" spans="1:7">
      <c r="A32" s="246">
        <v>20</v>
      </c>
      <c r="B32" s="192" t="s">
        <v>349</v>
      </c>
      <c r="C32" s="249" t="s">
        <v>351</v>
      </c>
      <c r="D32" s="215" t="s">
        <v>333</v>
      </c>
      <c r="E32" s="200" t="s">
        <v>334</v>
      </c>
      <c r="F32" s="248">
        <v>50</v>
      </c>
      <c r="G32" s="191"/>
    </row>
    <row r="33" s="140" customFormat="1" ht="32" customHeight="1" spans="1:7">
      <c r="A33" s="246">
        <v>21</v>
      </c>
      <c r="B33" s="192" t="s">
        <v>352</v>
      </c>
      <c r="C33" s="192" t="s">
        <v>353</v>
      </c>
      <c r="D33" s="215" t="s">
        <v>333</v>
      </c>
      <c r="E33" s="200" t="s">
        <v>334</v>
      </c>
      <c r="F33" s="248">
        <v>51</v>
      </c>
      <c r="G33" s="191"/>
    </row>
    <row r="34" s="140" customFormat="1" ht="25" customHeight="1" spans="1:16384">
      <c r="A34" s="246">
        <v>22</v>
      </c>
      <c r="B34" s="192" t="s">
        <v>354</v>
      </c>
      <c r="C34" s="192" t="s">
        <v>355</v>
      </c>
      <c r="D34" s="215" t="s">
        <v>333</v>
      </c>
      <c r="E34" s="200" t="s">
        <v>334</v>
      </c>
      <c r="F34" s="248">
        <v>15</v>
      </c>
      <c r="G34" s="191"/>
      <c r="XFD34" s="140">
        <f>SUM(A34:XFC34)</f>
        <v>37</v>
      </c>
    </row>
    <row r="35" s="140" customFormat="1" ht="25" customHeight="1" spans="1:7">
      <c r="A35" s="246"/>
      <c r="B35" s="192"/>
      <c r="C35" s="192"/>
      <c r="D35" s="212" t="s">
        <v>356</v>
      </c>
      <c r="E35" s="189" t="s">
        <v>357</v>
      </c>
      <c r="F35" s="247">
        <f>F36</f>
        <v>221</v>
      </c>
      <c r="G35" s="191"/>
    </row>
    <row r="36" s="140" customFormat="1" ht="31" customHeight="1" spans="1:7">
      <c r="A36" s="246"/>
      <c r="B36" s="192"/>
      <c r="C36" s="192"/>
      <c r="D36" s="212" t="s">
        <v>358</v>
      </c>
      <c r="E36" s="189" t="s">
        <v>359</v>
      </c>
      <c r="F36" s="248">
        <f>F37</f>
        <v>221</v>
      </c>
      <c r="G36" s="191"/>
    </row>
    <row r="37" s="140" customFormat="1" ht="31" customHeight="1" spans="1:7">
      <c r="A37" s="246">
        <v>23</v>
      </c>
      <c r="B37" s="192" t="s">
        <v>360</v>
      </c>
      <c r="C37" s="192" t="s">
        <v>361</v>
      </c>
      <c r="D37" s="215" t="s">
        <v>362</v>
      </c>
      <c r="E37" s="200" t="s">
        <v>363</v>
      </c>
      <c r="F37" s="248">
        <v>221</v>
      </c>
      <c r="G37" s="191"/>
    </row>
    <row r="38" s="140" customFormat="1" ht="26" customHeight="1" spans="1:7">
      <c r="A38" s="246"/>
      <c r="B38" s="192"/>
      <c r="C38" s="192"/>
      <c r="D38" s="212" t="s">
        <v>364</v>
      </c>
      <c r="E38" s="189" t="s">
        <v>365</v>
      </c>
      <c r="F38" s="247">
        <f>F39</f>
        <v>256</v>
      </c>
      <c r="G38" s="191"/>
    </row>
    <row r="39" s="140" customFormat="1" ht="27" customHeight="1" spans="1:7">
      <c r="A39" s="246"/>
      <c r="B39" s="192"/>
      <c r="C39" s="192"/>
      <c r="D39" s="212" t="s">
        <v>366</v>
      </c>
      <c r="E39" s="189" t="s">
        <v>257</v>
      </c>
      <c r="F39" s="248">
        <f>F40</f>
        <v>256</v>
      </c>
      <c r="G39" s="191"/>
    </row>
    <row r="40" s="140" customFormat="1" ht="33" customHeight="1" spans="1:7">
      <c r="A40" s="246">
        <v>24</v>
      </c>
      <c r="B40" s="192" t="s">
        <v>367</v>
      </c>
      <c r="C40" s="192" t="s">
        <v>368</v>
      </c>
      <c r="D40" s="215" t="s">
        <v>369</v>
      </c>
      <c r="E40" s="200" t="s">
        <v>370</v>
      </c>
      <c r="F40" s="248">
        <v>256</v>
      </c>
      <c r="G40" s="191"/>
    </row>
    <row r="41" s="140" customFormat="1" ht="33" customHeight="1" spans="1:7">
      <c r="A41" s="246"/>
      <c r="B41" s="192"/>
      <c r="C41" s="192"/>
      <c r="D41" s="212" t="s">
        <v>371</v>
      </c>
      <c r="E41" s="189" t="s">
        <v>372</v>
      </c>
      <c r="F41" s="247">
        <f>F42</f>
        <v>49</v>
      </c>
      <c r="G41" s="191"/>
    </row>
    <row r="42" s="140" customFormat="1" ht="33" customHeight="1" spans="1:7">
      <c r="A42" s="246"/>
      <c r="B42" s="192"/>
      <c r="C42" s="192"/>
      <c r="D42" s="212" t="s">
        <v>373</v>
      </c>
      <c r="E42" s="189" t="s">
        <v>262</v>
      </c>
      <c r="F42" s="248">
        <f>F43</f>
        <v>49</v>
      </c>
      <c r="G42" s="191"/>
    </row>
    <row r="43" s="140" customFormat="1" ht="25" customHeight="1" spans="1:7">
      <c r="A43" s="246">
        <v>25</v>
      </c>
      <c r="B43" s="192" t="s">
        <v>374</v>
      </c>
      <c r="C43" s="192" t="s">
        <v>375</v>
      </c>
      <c r="D43" s="215" t="s">
        <v>376</v>
      </c>
      <c r="E43" s="200" t="s">
        <v>377</v>
      </c>
      <c r="F43" s="248">
        <v>49</v>
      </c>
      <c r="G43" s="191"/>
    </row>
    <row r="44" s="140" customFormat="1" ht="25" customHeight="1" spans="1:7">
      <c r="A44" s="246"/>
      <c r="B44" s="192"/>
      <c r="C44" s="192"/>
      <c r="D44" s="212" t="s">
        <v>378</v>
      </c>
      <c r="E44" s="189" t="s">
        <v>379</v>
      </c>
      <c r="F44" s="247">
        <f>F45</f>
        <v>4229</v>
      </c>
      <c r="G44" s="191"/>
    </row>
    <row r="45" s="140" customFormat="1" ht="25" customHeight="1" spans="1:7">
      <c r="A45" s="246"/>
      <c r="B45" s="192"/>
      <c r="C45" s="192"/>
      <c r="D45" s="212" t="s">
        <v>380</v>
      </c>
      <c r="E45" s="189" t="s">
        <v>268</v>
      </c>
      <c r="F45" s="248">
        <f>SUM(F46:F49)</f>
        <v>4229</v>
      </c>
      <c r="G45" s="191"/>
    </row>
    <row r="46" s="140" customFormat="1" ht="28" customHeight="1" spans="1:7">
      <c r="A46" s="246">
        <v>26</v>
      </c>
      <c r="B46" s="192" t="s">
        <v>381</v>
      </c>
      <c r="C46" s="192" t="s">
        <v>382</v>
      </c>
      <c r="D46" s="215" t="s">
        <v>383</v>
      </c>
      <c r="E46" s="200" t="s">
        <v>384</v>
      </c>
      <c r="F46" s="248">
        <v>3560</v>
      </c>
      <c r="G46" s="191"/>
    </row>
    <row r="47" s="140" customFormat="1" ht="36" customHeight="1" spans="1:7">
      <c r="A47" s="246">
        <v>27</v>
      </c>
      <c r="B47" s="192" t="s">
        <v>381</v>
      </c>
      <c r="C47" s="192" t="s">
        <v>385</v>
      </c>
      <c r="D47" s="215" t="s">
        <v>383</v>
      </c>
      <c r="E47" s="200" t="s">
        <v>384</v>
      </c>
      <c r="F47" s="248">
        <v>500</v>
      </c>
      <c r="G47" s="191"/>
    </row>
    <row r="48" s="140" customFormat="1" ht="29" customHeight="1" spans="1:7">
      <c r="A48" s="246">
        <v>28</v>
      </c>
      <c r="B48" s="192" t="s">
        <v>381</v>
      </c>
      <c r="C48" s="192" t="s">
        <v>386</v>
      </c>
      <c r="D48" s="215" t="s">
        <v>387</v>
      </c>
      <c r="E48" s="200" t="s">
        <v>388</v>
      </c>
      <c r="F48" s="248">
        <v>83</v>
      </c>
      <c r="G48" s="191"/>
    </row>
    <row r="49" s="140" customFormat="1" ht="29" customHeight="1" spans="1:7">
      <c r="A49" s="246">
        <v>29</v>
      </c>
      <c r="B49" s="192" t="s">
        <v>381</v>
      </c>
      <c r="C49" s="192" t="s">
        <v>389</v>
      </c>
      <c r="D49" s="215" t="s">
        <v>390</v>
      </c>
      <c r="E49" s="200" t="s">
        <v>391</v>
      </c>
      <c r="F49" s="248">
        <v>86</v>
      </c>
      <c r="G49" s="191"/>
    </row>
    <row r="50" s="140" customFormat="1" ht="29" customHeight="1" spans="1:7">
      <c r="A50" s="246"/>
      <c r="B50" s="192"/>
      <c r="C50" s="192"/>
      <c r="D50" s="212" t="s">
        <v>392</v>
      </c>
      <c r="E50" s="212" t="s">
        <v>393</v>
      </c>
      <c r="F50" s="247">
        <f>F51</f>
        <v>275</v>
      </c>
      <c r="G50" s="191"/>
    </row>
    <row r="51" s="140" customFormat="1" ht="29" customHeight="1" spans="1:7">
      <c r="A51" s="246"/>
      <c r="B51" s="192"/>
      <c r="C51" s="192"/>
      <c r="D51" s="212" t="s">
        <v>394</v>
      </c>
      <c r="E51" s="212" t="s">
        <v>278</v>
      </c>
      <c r="F51" s="248">
        <f>F52</f>
        <v>275</v>
      </c>
      <c r="G51" s="191"/>
    </row>
    <row r="52" s="227" customFormat="1" ht="26" customHeight="1" spans="1:7">
      <c r="A52" s="250">
        <v>30</v>
      </c>
      <c r="B52" s="251" t="s">
        <v>395</v>
      </c>
      <c r="C52" s="252" t="s">
        <v>396</v>
      </c>
      <c r="D52" s="250" t="s">
        <v>397</v>
      </c>
      <c r="E52" s="251" t="s">
        <v>398</v>
      </c>
      <c r="F52" s="248">
        <v>275</v>
      </c>
      <c r="G52" s="253"/>
    </row>
    <row r="53" s="140" customFormat="1" ht="29" customHeight="1" spans="1:7">
      <c r="A53" s="246"/>
      <c r="B53" s="192"/>
      <c r="C53" s="192"/>
      <c r="D53" s="212" t="s">
        <v>399</v>
      </c>
      <c r="E53" s="189" t="s">
        <v>400</v>
      </c>
      <c r="F53" s="247">
        <f>F54+F56</f>
        <v>101</v>
      </c>
      <c r="G53" s="191"/>
    </row>
    <row r="54" s="140" customFormat="1" ht="29" customHeight="1" spans="1:7">
      <c r="A54" s="246"/>
      <c r="B54" s="192"/>
      <c r="C54" s="192"/>
      <c r="D54" s="212" t="s">
        <v>401</v>
      </c>
      <c r="E54" s="189" t="s">
        <v>283</v>
      </c>
      <c r="F54" s="247">
        <f>F55</f>
        <v>10</v>
      </c>
      <c r="G54" s="191"/>
    </row>
    <row r="55" s="140" customFormat="1" ht="29" customHeight="1" spans="1:7">
      <c r="A55" s="246">
        <v>31</v>
      </c>
      <c r="B55" s="192" t="s">
        <v>402</v>
      </c>
      <c r="C55" s="192" t="s">
        <v>403</v>
      </c>
      <c r="D55" s="215" t="s">
        <v>404</v>
      </c>
      <c r="E55" s="200" t="s">
        <v>405</v>
      </c>
      <c r="F55" s="247">
        <v>10</v>
      </c>
      <c r="G55" s="191"/>
    </row>
    <row r="56" s="140" customFormat="1" ht="29" customHeight="1" spans="1:7">
      <c r="A56" s="246"/>
      <c r="B56" s="192"/>
      <c r="C56" s="192"/>
      <c r="D56" s="212" t="s">
        <v>406</v>
      </c>
      <c r="E56" s="189" t="s">
        <v>284</v>
      </c>
      <c r="F56" s="248">
        <f>SUM(F57:F58)</f>
        <v>91</v>
      </c>
      <c r="G56" s="191"/>
    </row>
    <row r="57" s="140" customFormat="1" ht="29" customHeight="1" spans="1:7">
      <c r="A57" s="254">
        <v>32</v>
      </c>
      <c r="B57" s="192" t="s">
        <v>402</v>
      </c>
      <c r="C57" s="255" t="s">
        <v>407</v>
      </c>
      <c r="D57" s="215" t="s">
        <v>408</v>
      </c>
      <c r="E57" s="200" t="s">
        <v>409</v>
      </c>
      <c r="F57" s="248">
        <v>36</v>
      </c>
      <c r="G57" s="191"/>
    </row>
    <row r="58" s="227" customFormat="1" ht="26" customHeight="1" spans="1:7">
      <c r="A58" s="256">
        <v>33</v>
      </c>
      <c r="B58" s="192" t="s">
        <v>402</v>
      </c>
      <c r="C58" s="252" t="s">
        <v>410</v>
      </c>
      <c r="D58" s="215" t="s">
        <v>408</v>
      </c>
      <c r="E58" s="200" t="s">
        <v>409</v>
      </c>
      <c r="F58" s="248">
        <v>55</v>
      </c>
      <c r="G58" s="253"/>
    </row>
    <row r="59" s="140" customFormat="1" ht="29" customHeight="1" spans="1:7">
      <c r="A59" s="246"/>
      <c r="B59" s="192"/>
      <c r="C59" s="192"/>
      <c r="D59" s="212">
        <v>230</v>
      </c>
      <c r="E59" s="257" t="s">
        <v>411</v>
      </c>
      <c r="F59" s="248">
        <f>F60</f>
        <v>620</v>
      </c>
      <c r="G59" s="191"/>
    </row>
    <row r="60" s="140" customFormat="1" ht="29" customHeight="1" spans="1:7">
      <c r="A60" s="254"/>
      <c r="B60" s="192"/>
      <c r="C60" s="255"/>
      <c r="D60" s="212">
        <v>23006</v>
      </c>
      <c r="E60" s="258" t="s">
        <v>412</v>
      </c>
      <c r="F60" s="248">
        <f>F61</f>
        <v>620</v>
      </c>
      <c r="G60" s="191"/>
    </row>
    <row r="61" s="227" customFormat="1" ht="26" customHeight="1" spans="1:7">
      <c r="A61" s="256">
        <v>34</v>
      </c>
      <c r="B61" s="192"/>
      <c r="C61" s="252" t="s">
        <v>413</v>
      </c>
      <c r="D61" s="215">
        <v>2300602</v>
      </c>
      <c r="E61" s="121" t="s">
        <v>414</v>
      </c>
      <c r="F61" s="248">
        <v>620</v>
      </c>
      <c r="G61" s="253"/>
    </row>
  </sheetData>
  <mergeCells count="9">
    <mergeCell ref="A2:G2"/>
    <mergeCell ref="A3:E3"/>
    <mergeCell ref="D4:E4"/>
    <mergeCell ref="B6:E6"/>
    <mergeCell ref="A4:A5"/>
    <mergeCell ref="B4:B5"/>
    <mergeCell ref="C4:C5"/>
    <mergeCell ref="F4:F5"/>
    <mergeCell ref="G4:G5"/>
  </mergeCells>
  <printOptions horizontalCentered="1"/>
  <pageMargins left="0.786805555555556" right="0.786805555555556" top="0.708333333333333" bottom="0.826388888888889" header="0.511805555555556" footer="0.511805555555556"/>
  <pageSetup paperSize="9" scale="85" firstPageNumber="19" fitToHeight="0" orientation="landscape" useFirstPageNumber="1" horizontalDpi="600"/>
  <headerFooter differentOddEven="1">
    <oddFooter>&amp;R—　&amp;P　—</oddFooter>
    <evenFooter>&amp;L—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zoomScale="140" zoomScaleNormal="140" topLeftCell="A21" workbookViewId="0">
      <selection activeCell="A1" sqref="A1:J44"/>
    </sheetView>
  </sheetViews>
  <sheetFormatPr defaultColWidth="9" defaultRowHeight="14.25"/>
  <cols>
    <col min="1" max="1" width="26.625" customWidth="1"/>
    <col min="2" max="3" width="9.875" customWidth="1"/>
    <col min="4" max="4" width="11.35" customWidth="1"/>
    <col min="5" max="5" width="5.725" customWidth="1"/>
    <col min="6" max="6" width="21" customWidth="1"/>
    <col min="7" max="8" width="10" customWidth="1"/>
    <col min="9" max="9" width="12.6" customWidth="1"/>
    <col min="10" max="10" width="6.25" customWidth="1"/>
  </cols>
  <sheetData>
    <row r="1" ht="18" customHeight="1" spans="1:10">
      <c r="A1" s="220" t="s">
        <v>415</v>
      </c>
      <c r="B1" s="146"/>
      <c r="C1" s="146"/>
      <c r="D1" s="146"/>
      <c r="E1" s="220"/>
      <c r="F1" s="150"/>
      <c r="G1" s="146"/>
      <c r="H1" s="146"/>
      <c r="I1" s="146"/>
      <c r="J1" s="146"/>
    </row>
    <row r="2" ht="24" customHeight="1" spans="1:10">
      <c r="A2" s="205" t="s">
        <v>416</v>
      </c>
      <c r="B2" s="205"/>
      <c r="C2" s="205"/>
      <c r="D2" s="205"/>
      <c r="E2" s="205"/>
      <c r="F2" s="205"/>
      <c r="G2" s="205"/>
      <c r="H2" s="205"/>
      <c r="I2" s="205"/>
      <c r="J2" s="205"/>
    </row>
    <row r="3" ht="18" customHeight="1" spans="1:10">
      <c r="A3" s="220"/>
      <c r="B3" s="206"/>
      <c r="C3" s="206"/>
      <c r="D3" s="206"/>
      <c r="E3" s="220"/>
      <c r="F3" s="206"/>
      <c r="G3" s="206"/>
      <c r="H3" s="206"/>
      <c r="I3" s="206"/>
      <c r="J3" s="224"/>
    </row>
    <row r="4" ht="38.25" customHeight="1" spans="1:10">
      <c r="A4" s="207" t="s">
        <v>10</v>
      </c>
      <c r="B4" s="49" t="s">
        <v>6</v>
      </c>
      <c r="C4" s="221" t="s">
        <v>7</v>
      </c>
      <c r="D4" s="49" t="s">
        <v>8</v>
      </c>
      <c r="E4" s="188" t="s">
        <v>9</v>
      </c>
      <c r="F4" s="207" t="s">
        <v>10</v>
      </c>
      <c r="G4" s="49" t="s">
        <v>6</v>
      </c>
      <c r="H4" s="221" t="s">
        <v>7</v>
      </c>
      <c r="I4" s="49" t="s">
        <v>8</v>
      </c>
      <c r="J4" s="188" t="s">
        <v>9</v>
      </c>
    </row>
    <row r="5" ht="20.1" customHeight="1" spans="1:10">
      <c r="A5" s="188" t="s">
        <v>417</v>
      </c>
      <c r="B5" s="209">
        <f>B6+B17</f>
        <v>48197</v>
      </c>
      <c r="C5" s="209">
        <f>C6+C17</f>
        <v>69385</v>
      </c>
      <c r="D5" s="209">
        <f>D6+D17</f>
        <v>117582</v>
      </c>
      <c r="E5" s="191"/>
      <c r="F5" s="188" t="s">
        <v>418</v>
      </c>
      <c r="G5" s="209">
        <f>G6+G15+G18+G19+G20+G21</f>
        <v>48197</v>
      </c>
      <c r="H5" s="209">
        <f>H6+H15+H18+H19+H20+H21</f>
        <v>69385</v>
      </c>
      <c r="I5" s="209">
        <f>I6+I15+I18+I19+I20+I21</f>
        <v>117582</v>
      </c>
      <c r="J5" s="225"/>
    </row>
    <row r="6" ht="20.1" customHeight="1" spans="1:10">
      <c r="A6" s="212" t="s">
        <v>419</v>
      </c>
      <c r="B6" s="209">
        <f>SUM(B7:B16)</f>
        <v>44450</v>
      </c>
      <c r="C6" s="209">
        <f>SUM(C7:C16)</f>
        <v>-30156</v>
      </c>
      <c r="D6" s="209">
        <f>SUM(D7:D16)</f>
        <v>14294</v>
      </c>
      <c r="E6" s="191"/>
      <c r="F6" s="212" t="s">
        <v>420</v>
      </c>
      <c r="G6" s="209">
        <f>SUM(G7:G12)</f>
        <v>34010</v>
      </c>
      <c r="H6" s="209">
        <f>SUM(H7:H12)</f>
        <v>72278</v>
      </c>
      <c r="I6" s="209">
        <f>SUM(I7:I12)</f>
        <v>106288</v>
      </c>
      <c r="J6" s="225"/>
    </row>
    <row r="7" ht="20.1" customHeight="1" spans="1:10">
      <c r="A7" s="121" t="s">
        <v>421</v>
      </c>
      <c r="B7" s="64">
        <v>800</v>
      </c>
      <c r="C7" s="64">
        <v>-570</v>
      </c>
      <c r="D7" s="64">
        <f t="shared" ref="D7:D12" si="0">SUM(B7:C7)</f>
        <v>230</v>
      </c>
      <c r="E7" s="191"/>
      <c r="F7" s="104" t="s">
        <v>422</v>
      </c>
      <c r="G7" s="64"/>
      <c r="H7" s="64">
        <v>2</v>
      </c>
      <c r="I7" s="64">
        <f>SUM(G7:H7)</f>
        <v>2</v>
      </c>
      <c r="J7" s="226"/>
    </row>
    <row r="8" ht="20.1" customHeight="1" spans="1:10">
      <c r="A8" s="121" t="s">
        <v>423</v>
      </c>
      <c r="B8" s="64">
        <v>550</v>
      </c>
      <c r="C8" s="64">
        <v>-380</v>
      </c>
      <c r="D8" s="64">
        <f t="shared" si="0"/>
        <v>170</v>
      </c>
      <c r="E8" s="191"/>
      <c r="F8" s="104" t="s">
        <v>26</v>
      </c>
      <c r="G8" s="64">
        <v>676</v>
      </c>
      <c r="H8" s="64">
        <v>52</v>
      </c>
      <c r="I8" s="64">
        <f t="shared" ref="I8:I12" si="1">SUM(G8:H8)</f>
        <v>728</v>
      </c>
      <c r="J8" s="226"/>
    </row>
    <row r="9" ht="20.1" customHeight="1" spans="1:10">
      <c r="A9" s="121" t="s">
        <v>424</v>
      </c>
      <c r="B9" s="64">
        <v>40000</v>
      </c>
      <c r="C9" s="64">
        <v>-28978</v>
      </c>
      <c r="D9" s="64">
        <f t="shared" si="0"/>
        <v>11022</v>
      </c>
      <c r="E9" s="191"/>
      <c r="F9" s="104" t="s">
        <v>32</v>
      </c>
      <c r="G9" s="64">
        <v>33010</v>
      </c>
      <c r="H9" s="64">
        <v>-22577</v>
      </c>
      <c r="I9" s="64">
        <f t="shared" si="1"/>
        <v>10433</v>
      </c>
      <c r="J9" s="226"/>
    </row>
    <row r="10" ht="20.1" customHeight="1" spans="1:10">
      <c r="A10" s="121" t="s">
        <v>425</v>
      </c>
      <c r="B10" s="64">
        <v>30</v>
      </c>
      <c r="C10" s="64">
        <v>-3</v>
      </c>
      <c r="D10" s="64">
        <f t="shared" si="0"/>
        <v>27</v>
      </c>
      <c r="E10" s="191"/>
      <c r="F10" s="104" t="s">
        <v>34</v>
      </c>
      <c r="G10" s="64"/>
      <c r="H10" s="64">
        <v>8</v>
      </c>
      <c r="I10" s="64">
        <f t="shared" si="1"/>
        <v>8</v>
      </c>
      <c r="J10" s="226"/>
    </row>
    <row r="11" ht="20.1" customHeight="1" spans="1:10">
      <c r="A11" s="121" t="s">
        <v>426</v>
      </c>
      <c r="B11" s="64">
        <v>2370</v>
      </c>
      <c r="C11" s="64">
        <v>-161</v>
      </c>
      <c r="D11" s="64">
        <f t="shared" si="0"/>
        <v>2209</v>
      </c>
      <c r="E11" s="191"/>
      <c r="F11" s="121" t="s">
        <v>51</v>
      </c>
      <c r="G11" s="64">
        <v>324</v>
      </c>
      <c r="H11" s="64">
        <v>94793</v>
      </c>
      <c r="I11" s="64">
        <f t="shared" si="1"/>
        <v>95117</v>
      </c>
      <c r="J11" s="226"/>
    </row>
    <row r="12" ht="20.1" customHeight="1" spans="1:10">
      <c r="A12" s="121" t="s">
        <v>427</v>
      </c>
      <c r="B12" s="64">
        <v>700</v>
      </c>
      <c r="C12" s="64">
        <v>-64</v>
      </c>
      <c r="D12" s="64">
        <f t="shared" si="0"/>
        <v>636</v>
      </c>
      <c r="E12" s="191"/>
      <c r="F12" s="222"/>
      <c r="G12" s="64"/>
      <c r="H12" s="64"/>
      <c r="I12" s="64"/>
      <c r="J12" s="226"/>
    </row>
    <row r="13" ht="20.1" customHeight="1" spans="1:10">
      <c r="A13" s="104" t="s">
        <v>428</v>
      </c>
      <c r="B13" s="64"/>
      <c r="C13" s="64"/>
      <c r="D13" s="64"/>
      <c r="E13" s="191"/>
      <c r="F13" s="200"/>
      <c r="G13" s="64"/>
      <c r="H13" s="64"/>
      <c r="I13" s="64"/>
      <c r="J13" s="226"/>
    </row>
    <row r="14" ht="20.1" customHeight="1" spans="1:10">
      <c r="A14" s="104"/>
      <c r="B14" s="64"/>
      <c r="C14" s="64"/>
      <c r="D14" s="64"/>
      <c r="E14" s="191"/>
      <c r="F14" s="212"/>
      <c r="G14" s="209"/>
      <c r="H14" s="209"/>
      <c r="I14" s="209"/>
      <c r="J14" s="225"/>
    </row>
    <row r="15" ht="20.1" customHeight="1" spans="1:10">
      <c r="A15" s="104"/>
      <c r="B15" s="64"/>
      <c r="C15" s="64"/>
      <c r="D15" s="64"/>
      <c r="E15" s="191"/>
      <c r="F15" s="212" t="s">
        <v>429</v>
      </c>
      <c r="G15" s="209">
        <f>SUM(G16:G17)</f>
        <v>3490</v>
      </c>
      <c r="H15" s="209">
        <f>SUM(H16:H17)</f>
        <v>-2290</v>
      </c>
      <c r="I15" s="209">
        <f>SUM(I16:I17)</f>
        <v>1200</v>
      </c>
      <c r="J15" s="226"/>
    </row>
    <row r="16" ht="20.1" customHeight="1" spans="1:10">
      <c r="A16" s="104"/>
      <c r="B16" s="64"/>
      <c r="C16" s="64"/>
      <c r="D16" s="64"/>
      <c r="E16" s="191"/>
      <c r="F16" s="104" t="s">
        <v>66</v>
      </c>
      <c r="G16" s="64">
        <v>3490</v>
      </c>
      <c r="H16" s="64">
        <v>-2290</v>
      </c>
      <c r="I16" s="64">
        <f t="shared" ref="I16:I21" si="2">SUM(G16:H16)</f>
        <v>1200</v>
      </c>
      <c r="J16" s="226"/>
    </row>
    <row r="17" ht="20.1" customHeight="1" spans="1:10">
      <c r="A17" s="223" t="s">
        <v>430</v>
      </c>
      <c r="B17" s="209">
        <f>SUM(B18:B21)</f>
        <v>3747</v>
      </c>
      <c r="C17" s="209">
        <f>SUM(C18:C21)</f>
        <v>99541</v>
      </c>
      <c r="D17" s="209">
        <f>SUM(D18:D21)</f>
        <v>103288</v>
      </c>
      <c r="E17" s="223"/>
      <c r="F17" s="104" t="s">
        <v>68</v>
      </c>
      <c r="G17" s="64"/>
      <c r="H17" s="64"/>
      <c r="I17" s="64"/>
      <c r="J17" s="226"/>
    </row>
    <row r="18" ht="23" customHeight="1" spans="1:10">
      <c r="A18" s="121" t="s">
        <v>431</v>
      </c>
      <c r="B18" s="64">
        <v>658</v>
      </c>
      <c r="C18" s="64">
        <v>2046</v>
      </c>
      <c r="D18" s="64">
        <f>SUM(B18:C18)</f>
        <v>2704</v>
      </c>
      <c r="E18" s="191"/>
      <c r="F18" s="212" t="s">
        <v>432</v>
      </c>
      <c r="G18" s="209"/>
      <c r="H18" s="209"/>
      <c r="I18" s="209"/>
      <c r="J18" s="226"/>
    </row>
    <row r="19" ht="20.1" customHeight="1" spans="1:10">
      <c r="A19" s="121" t="s">
        <v>227</v>
      </c>
      <c r="B19" s="64">
        <v>3089</v>
      </c>
      <c r="C19" s="64">
        <v>-5</v>
      </c>
      <c r="D19" s="64">
        <f>SUM(B19:C19)</f>
        <v>3084</v>
      </c>
      <c r="E19" s="191"/>
      <c r="F19" s="212" t="s">
        <v>433</v>
      </c>
      <c r="G19" s="209">
        <v>3500</v>
      </c>
      <c r="H19" s="209"/>
      <c r="I19" s="209">
        <f>SUM(G19:H19)</f>
        <v>3500</v>
      </c>
      <c r="J19" s="226"/>
    </row>
    <row r="20" ht="20.1" customHeight="1" spans="1:10">
      <c r="A20" s="104" t="s">
        <v>434</v>
      </c>
      <c r="B20" s="64"/>
      <c r="C20" s="64"/>
      <c r="D20" s="64">
        <v>0</v>
      </c>
      <c r="E20" s="191"/>
      <c r="F20" s="212" t="s">
        <v>435</v>
      </c>
      <c r="G20" s="209">
        <v>7146</v>
      </c>
      <c r="H20" s="209">
        <v>-634</v>
      </c>
      <c r="I20" s="209">
        <f t="shared" si="2"/>
        <v>6512</v>
      </c>
      <c r="J20" s="226"/>
    </row>
    <row r="21" ht="33.95" customHeight="1" spans="1:10">
      <c r="A21" s="104" t="s">
        <v>237</v>
      </c>
      <c r="B21" s="64"/>
      <c r="C21" s="64">
        <f>94000+3500</f>
        <v>97500</v>
      </c>
      <c r="D21" s="64">
        <f>SUM(B21:C21)</f>
        <v>97500</v>
      </c>
      <c r="E21" s="191"/>
      <c r="F21" s="212" t="s">
        <v>436</v>
      </c>
      <c r="G21" s="209">
        <v>51</v>
      </c>
      <c r="H21" s="209">
        <v>31</v>
      </c>
      <c r="I21" s="209">
        <f t="shared" si="2"/>
        <v>82</v>
      </c>
      <c r="J21" s="226"/>
    </row>
  </sheetData>
  <mergeCells count="1">
    <mergeCell ref="A2:J2"/>
  </mergeCells>
  <printOptions horizontalCentered="1"/>
  <pageMargins left="0.747916666666667" right="0.747916666666667" top="0.984027777777778" bottom="0.984027777777778" header="0.511805555555556" footer="0.511805555555556"/>
  <pageSetup paperSize="9" scale="90" firstPageNumber="23" orientation="landscape" useFirstPageNumber="1" horizontalDpi="600"/>
  <headerFooter differentOddEven="1">
    <oddFooter>&amp;R—　&amp;P　—</oddFooter>
    <evenFooter>&amp;L—　&amp;P　—</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zoomScale="130" zoomScaleNormal="130" workbookViewId="0">
      <selection activeCell="D11" sqref="D11"/>
    </sheetView>
  </sheetViews>
  <sheetFormatPr defaultColWidth="9" defaultRowHeight="14.25"/>
  <cols>
    <col min="1" max="1" width="27.75" style="38" customWidth="1"/>
    <col min="2" max="3" width="10.625" style="38" customWidth="1"/>
    <col min="4" max="4" width="12.1833333333333" style="38" customWidth="1"/>
    <col min="5" max="5" width="6.625" style="38" customWidth="1"/>
    <col min="6" max="6" width="27" style="38" customWidth="1"/>
    <col min="7" max="8" width="10.625" style="38" customWidth="1"/>
    <col min="9" max="9" width="12.9166666666667" style="38" customWidth="1"/>
    <col min="10" max="10" width="9.25" style="38" customWidth="1"/>
    <col min="11" max="16384" width="9" style="38"/>
  </cols>
  <sheetData>
    <row r="1" ht="18.75" customHeight="1" spans="1:10">
      <c r="A1" s="203" t="s">
        <v>437</v>
      </c>
      <c r="B1" s="146"/>
      <c r="C1" s="146"/>
      <c r="D1" s="204"/>
      <c r="E1" s="203"/>
      <c r="F1" s="150"/>
      <c r="G1" s="146"/>
      <c r="H1" s="146"/>
      <c r="I1" s="204"/>
      <c r="J1" s="204"/>
    </row>
    <row r="2" ht="27.75" customHeight="1" spans="1:10">
      <c r="A2" s="205" t="s">
        <v>438</v>
      </c>
      <c r="B2" s="205"/>
      <c r="C2" s="205"/>
      <c r="D2" s="205"/>
      <c r="E2" s="205"/>
      <c r="F2" s="205"/>
      <c r="G2" s="205"/>
      <c r="H2" s="205"/>
      <c r="I2" s="205"/>
      <c r="J2" s="205"/>
    </row>
    <row r="3" ht="20" customHeight="1" spans="1:10">
      <c r="A3" s="203"/>
      <c r="B3" s="206"/>
      <c r="C3" s="206"/>
      <c r="D3" s="206"/>
      <c r="E3" s="203"/>
      <c r="F3" s="206"/>
      <c r="G3" s="206"/>
      <c r="H3" s="206"/>
      <c r="I3" s="219"/>
      <c r="J3" s="219" t="s">
        <v>439</v>
      </c>
    </row>
    <row r="4" ht="31.5" customHeight="1" spans="1:10">
      <c r="A4" s="207" t="s">
        <v>10</v>
      </c>
      <c r="B4" s="49" t="s">
        <v>6</v>
      </c>
      <c r="C4" s="48" t="s">
        <v>7</v>
      </c>
      <c r="D4" s="49" t="s">
        <v>8</v>
      </c>
      <c r="E4" s="208" t="s">
        <v>9</v>
      </c>
      <c r="F4" s="207" t="s">
        <v>10</v>
      </c>
      <c r="G4" s="49" t="s">
        <v>6</v>
      </c>
      <c r="H4" s="48" t="s">
        <v>7</v>
      </c>
      <c r="I4" s="49" t="s">
        <v>8</v>
      </c>
      <c r="J4" s="208" t="s">
        <v>9</v>
      </c>
    </row>
    <row r="5" ht="18" customHeight="1" spans="1:10">
      <c r="A5" s="208" t="s">
        <v>417</v>
      </c>
      <c r="B5" s="209">
        <f>B6+B19</f>
        <v>48197</v>
      </c>
      <c r="C5" s="209">
        <f>C6+C19</f>
        <v>69385</v>
      </c>
      <c r="D5" s="209">
        <f>D6+D19</f>
        <v>117582</v>
      </c>
      <c r="E5" s="210"/>
      <c r="F5" s="188" t="s">
        <v>418</v>
      </c>
      <c r="G5" s="209">
        <f>G6+G23++G26+G27+G31+G35</f>
        <v>48197</v>
      </c>
      <c r="H5" s="209">
        <f>H6+H23++H26+H27+H31+H35</f>
        <v>69385</v>
      </c>
      <c r="I5" s="209">
        <f>I6+I23++I26+I27+I31+I35</f>
        <v>117582</v>
      </c>
      <c r="J5" s="209"/>
    </row>
    <row r="6" ht="18" customHeight="1" spans="1:10">
      <c r="A6" s="211" t="s">
        <v>419</v>
      </c>
      <c r="B6" s="209">
        <f>B7+B8+B9+B13+B15+B16</f>
        <v>44450</v>
      </c>
      <c r="C6" s="209">
        <f>C7+C8+C9+C13+C15+C16</f>
        <v>-30156</v>
      </c>
      <c r="D6" s="209">
        <f>D7+D8+D9+D13+D15+D16</f>
        <v>14294</v>
      </c>
      <c r="E6" s="210"/>
      <c r="F6" s="212" t="s">
        <v>420</v>
      </c>
      <c r="G6" s="209">
        <f t="shared" ref="G6:I6" si="0">G7+G9+G12+G18+G20</f>
        <v>34010</v>
      </c>
      <c r="H6" s="209">
        <f t="shared" si="0"/>
        <v>72278</v>
      </c>
      <c r="I6" s="209">
        <f t="shared" si="0"/>
        <v>106288</v>
      </c>
      <c r="J6" s="209"/>
    </row>
    <row r="7" ht="18" customHeight="1" spans="1:10">
      <c r="A7" s="213" t="s">
        <v>440</v>
      </c>
      <c r="B7" s="209">
        <v>800</v>
      </c>
      <c r="C7" s="209">
        <v>-570</v>
      </c>
      <c r="D7" s="209">
        <f t="shared" ref="D7:D12" si="1">SUM(B7:C7)</f>
        <v>230</v>
      </c>
      <c r="E7" s="210"/>
      <c r="F7" s="212" t="s">
        <v>441</v>
      </c>
      <c r="G7" s="209">
        <f>G8</f>
        <v>0</v>
      </c>
      <c r="H7" s="209">
        <f>H8</f>
        <v>2</v>
      </c>
      <c r="I7" s="209">
        <f>I8</f>
        <v>2</v>
      </c>
      <c r="J7" s="209"/>
    </row>
    <row r="8" ht="26.1" customHeight="1" spans="1:10">
      <c r="A8" s="213" t="s">
        <v>442</v>
      </c>
      <c r="B8" s="209">
        <v>550</v>
      </c>
      <c r="C8" s="209">
        <v>-380</v>
      </c>
      <c r="D8" s="209">
        <f t="shared" si="1"/>
        <v>170</v>
      </c>
      <c r="E8" s="210"/>
      <c r="F8" s="214" t="s">
        <v>443</v>
      </c>
      <c r="G8" s="64"/>
      <c r="H8" s="64">
        <v>2</v>
      </c>
      <c r="I8" s="64">
        <f t="shared" ref="I8:I11" si="2">SUM(G8:H8)</f>
        <v>2</v>
      </c>
      <c r="J8" s="64"/>
    </row>
    <row r="9" ht="18" customHeight="1" spans="1:10">
      <c r="A9" s="213" t="s">
        <v>444</v>
      </c>
      <c r="B9" s="209">
        <f>SUM(B10:B12)</f>
        <v>40000</v>
      </c>
      <c r="C9" s="209">
        <f>SUM(C10:C12)</f>
        <v>-28978</v>
      </c>
      <c r="D9" s="209">
        <f>SUM(D10:D12)</f>
        <v>11022</v>
      </c>
      <c r="E9" s="210"/>
      <c r="F9" s="212" t="s">
        <v>445</v>
      </c>
      <c r="G9" s="209">
        <f t="shared" ref="G9:I9" si="3">G10+G11</f>
        <v>676</v>
      </c>
      <c r="H9" s="209">
        <f t="shared" si="3"/>
        <v>52</v>
      </c>
      <c r="I9" s="209">
        <f t="shared" si="3"/>
        <v>728</v>
      </c>
      <c r="J9" s="209"/>
    </row>
    <row r="10" ht="24" customHeight="1" spans="1:10">
      <c r="A10" s="104" t="s">
        <v>446</v>
      </c>
      <c r="B10" s="64">
        <v>40000</v>
      </c>
      <c r="C10" s="64">
        <v>-28978</v>
      </c>
      <c r="D10" s="64">
        <f t="shared" si="1"/>
        <v>11022</v>
      </c>
      <c r="E10" s="210"/>
      <c r="F10" s="214" t="s">
        <v>447</v>
      </c>
      <c r="G10" s="64">
        <v>676</v>
      </c>
      <c r="H10" s="64">
        <v>33</v>
      </c>
      <c r="I10" s="64">
        <f t="shared" si="2"/>
        <v>709</v>
      </c>
      <c r="J10" s="64"/>
    </row>
    <row r="11" ht="26.1" customHeight="1" spans="1:10">
      <c r="A11" s="104" t="s">
        <v>448</v>
      </c>
      <c r="B11" s="64"/>
      <c r="C11" s="64"/>
      <c r="D11" s="209">
        <f t="shared" si="1"/>
        <v>0</v>
      </c>
      <c r="E11" s="210"/>
      <c r="F11" s="215" t="s">
        <v>449</v>
      </c>
      <c r="G11" s="209"/>
      <c r="H11" s="64">
        <v>19</v>
      </c>
      <c r="I11" s="64">
        <f t="shared" si="2"/>
        <v>19</v>
      </c>
      <c r="J11" s="64"/>
    </row>
    <row r="12" ht="18" customHeight="1" spans="1:10">
      <c r="A12" s="104" t="s">
        <v>450</v>
      </c>
      <c r="B12" s="64"/>
      <c r="C12" s="209"/>
      <c r="D12" s="209">
        <f t="shared" si="1"/>
        <v>0</v>
      </c>
      <c r="E12" s="210"/>
      <c r="F12" s="212" t="s">
        <v>451</v>
      </c>
      <c r="G12" s="209">
        <f t="shared" ref="G12:I12" si="4">SUM(G13:G17)</f>
        <v>33010</v>
      </c>
      <c r="H12" s="209">
        <f t="shared" si="4"/>
        <v>-22577</v>
      </c>
      <c r="I12" s="209">
        <f t="shared" si="4"/>
        <v>10433</v>
      </c>
      <c r="J12" s="64"/>
    </row>
    <row r="13" ht="26.1" customHeight="1" spans="1:10">
      <c r="A13" s="213" t="s">
        <v>452</v>
      </c>
      <c r="B13" s="209">
        <f>B14</f>
        <v>30</v>
      </c>
      <c r="C13" s="209">
        <f>C14</f>
        <v>-3</v>
      </c>
      <c r="D13" s="64">
        <f>D14</f>
        <v>27</v>
      </c>
      <c r="E13" s="213"/>
      <c r="F13" s="214" t="s">
        <v>453</v>
      </c>
      <c r="G13" s="64">
        <v>29207</v>
      </c>
      <c r="H13" s="64">
        <v>-21679</v>
      </c>
      <c r="I13" s="64">
        <f t="shared" ref="I13:I17" si="5">SUM(G13:H13)</f>
        <v>7528</v>
      </c>
      <c r="J13" s="64"/>
    </row>
    <row r="14" ht="26.1" customHeight="1" spans="1:10">
      <c r="A14" s="104" t="s">
        <v>454</v>
      </c>
      <c r="B14" s="64">
        <v>30</v>
      </c>
      <c r="C14" s="64">
        <v>-3</v>
      </c>
      <c r="D14" s="209">
        <f t="shared" ref="D14:D16" si="6">SUM(B14:C14)</f>
        <v>27</v>
      </c>
      <c r="E14" s="210"/>
      <c r="F14" s="214" t="s">
        <v>455</v>
      </c>
      <c r="G14" s="64"/>
      <c r="H14" s="64"/>
      <c r="I14" s="64">
        <f t="shared" si="5"/>
        <v>0</v>
      </c>
      <c r="J14" s="64"/>
    </row>
    <row r="15" ht="26.1" customHeight="1" spans="1:10">
      <c r="A15" s="213" t="s">
        <v>456</v>
      </c>
      <c r="B15" s="209">
        <v>2370</v>
      </c>
      <c r="C15" s="209">
        <v>-161</v>
      </c>
      <c r="D15" s="209">
        <f t="shared" si="6"/>
        <v>2209</v>
      </c>
      <c r="E15" s="213"/>
      <c r="F15" s="214" t="s">
        <v>457</v>
      </c>
      <c r="G15" s="64"/>
      <c r="H15" s="64"/>
      <c r="I15" s="64">
        <f t="shared" si="5"/>
        <v>0</v>
      </c>
      <c r="J15" s="64"/>
    </row>
    <row r="16" ht="26.1" customHeight="1" spans="1:10">
      <c r="A16" s="213" t="s">
        <v>458</v>
      </c>
      <c r="B16" s="209">
        <v>700</v>
      </c>
      <c r="C16" s="209">
        <v>-64</v>
      </c>
      <c r="D16" s="209">
        <f t="shared" si="6"/>
        <v>636</v>
      </c>
      <c r="E16" s="210"/>
      <c r="F16" s="214" t="s">
        <v>459</v>
      </c>
      <c r="G16" s="64">
        <v>3415</v>
      </c>
      <c r="H16" s="64">
        <v>-889</v>
      </c>
      <c r="I16" s="64">
        <f t="shared" si="5"/>
        <v>2526</v>
      </c>
      <c r="J16" s="64"/>
    </row>
    <row r="17" ht="26.1" customHeight="1" spans="1:10">
      <c r="A17" s="213" t="s">
        <v>460</v>
      </c>
      <c r="B17" s="64"/>
      <c r="C17" s="64"/>
      <c r="D17" s="64"/>
      <c r="E17" s="210"/>
      <c r="F17" s="200" t="s">
        <v>461</v>
      </c>
      <c r="G17" s="64">
        <v>388</v>
      </c>
      <c r="H17" s="64">
        <v>-9</v>
      </c>
      <c r="I17" s="64">
        <f t="shared" si="5"/>
        <v>379</v>
      </c>
      <c r="J17" s="209"/>
    </row>
    <row r="18" ht="26.1" customHeight="1" spans="1:10">
      <c r="A18" s="213"/>
      <c r="B18" s="64"/>
      <c r="C18" s="64"/>
      <c r="D18" s="64"/>
      <c r="E18" s="210"/>
      <c r="F18" s="212" t="s">
        <v>462</v>
      </c>
      <c r="G18" s="209">
        <f t="shared" ref="G18:I18" si="7">G19</f>
        <v>0</v>
      </c>
      <c r="H18" s="209">
        <f t="shared" si="7"/>
        <v>8</v>
      </c>
      <c r="I18" s="209">
        <f t="shared" si="7"/>
        <v>8</v>
      </c>
      <c r="J18" s="209"/>
    </row>
    <row r="19" ht="29.1" customHeight="1" spans="1:10">
      <c r="A19" s="213" t="s">
        <v>430</v>
      </c>
      <c r="B19" s="209">
        <f>B20+B21+B22+B23</f>
        <v>3747</v>
      </c>
      <c r="C19" s="209">
        <f>C20+C21+C22+C23</f>
        <v>99541</v>
      </c>
      <c r="D19" s="209">
        <f>D20+D21+D22+D23</f>
        <v>103288</v>
      </c>
      <c r="E19" s="210"/>
      <c r="F19" s="200" t="s">
        <v>463</v>
      </c>
      <c r="G19" s="64"/>
      <c r="H19" s="64">
        <v>8</v>
      </c>
      <c r="I19" s="64">
        <f t="shared" ref="I19:I22" si="8">SUM(G19:H19)</f>
        <v>8</v>
      </c>
      <c r="J19" s="209"/>
    </row>
    <row r="20" ht="26.1" customHeight="1" spans="1:10">
      <c r="A20" s="216" t="s">
        <v>464</v>
      </c>
      <c r="B20" s="209">
        <v>658</v>
      </c>
      <c r="C20" s="209">
        <v>2046</v>
      </c>
      <c r="D20" s="209">
        <f>SUM(B20:C20)</f>
        <v>2704</v>
      </c>
      <c r="E20" s="210"/>
      <c r="F20" s="212" t="s">
        <v>465</v>
      </c>
      <c r="G20" s="209">
        <f t="shared" ref="G20:I20" si="9">G22+G21</f>
        <v>324</v>
      </c>
      <c r="H20" s="209">
        <f t="shared" si="9"/>
        <v>94793</v>
      </c>
      <c r="I20" s="209">
        <f t="shared" si="9"/>
        <v>95117</v>
      </c>
      <c r="J20" s="209"/>
    </row>
    <row r="21" ht="26.1" customHeight="1" spans="1:10">
      <c r="A21" s="213" t="s">
        <v>466</v>
      </c>
      <c r="B21" s="209">
        <v>3089</v>
      </c>
      <c r="C21" s="209">
        <v>-5</v>
      </c>
      <c r="D21" s="209">
        <f t="shared" ref="D20:D26" si="10">SUM(B21:C21)</f>
        <v>3084</v>
      </c>
      <c r="E21" s="210"/>
      <c r="F21" s="200" t="s">
        <v>467</v>
      </c>
      <c r="G21" s="64"/>
      <c r="H21" s="64">
        <v>94000</v>
      </c>
      <c r="I21" s="64">
        <f t="shared" si="8"/>
        <v>94000</v>
      </c>
      <c r="J21" s="209"/>
    </row>
    <row r="22" ht="21" customHeight="1" spans="1:10">
      <c r="A22" s="213" t="s">
        <v>468</v>
      </c>
      <c r="B22" s="209"/>
      <c r="C22" s="209"/>
      <c r="D22" s="209">
        <v>0</v>
      </c>
      <c r="E22" s="210"/>
      <c r="F22" s="200" t="s">
        <v>469</v>
      </c>
      <c r="G22" s="64">
        <v>324</v>
      </c>
      <c r="H22" s="64">
        <v>793</v>
      </c>
      <c r="I22" s="64">
        <f t="shared" si="8"/>
        <v>1117</v>
      </c>
      <c r="J22" s="209"/>
    </row>
    <row r="23" ht="26.1" customHeight="1" spans="1:10">
      <c r="A23" s="216" t="s">
        <v>470</v>
      </c>
      <c r="B23" s="209"/>
      <c r="C23" s="209">
        <f>C24+C25+C26</f>
        <v>97500</v>
      </c>
      <c r="D23" s="209">
        <f>D24+D25+D26</f>
        <v>97500</v>
      </c>
      <c r="E23" s="210"/>
      <c r="F23" s="212" t="s">
        <v>429</v>
      </c>
      <c r="G23" s="209">
        <f t="shared" ref="G23:I23" si="11">G24+G25</f>
        <v>3490</v>
      </c>
      <c r="H23" s="209">
        <f t="shared" si="11"/>
        <v>-2290</v>
      </c>
      <c r="I23" s="209">
        <f t="shared" si="11"/>
        <v>1200</v>
      </c>
      <c r="J23" s="209"/>
    </row>
    <row r="24" ht="24" customHeight="1" spans="1:10">
      <c r="A24" s="214" t="s">
        <v>471</v>
      </c>
      <c r="B24" s="64"/>
      <c r="C24" s="64">
        <v>94000</v>
      </c>
      <c r="D24" s="64">
        <f t="shared" si="10"/>
        <v>94000</v>
      </c>
      <c r="E24" s="213"/>
      <c r="F24" s="212" t="s">
        <v>472</v>
      </c>
      <c r="G24" s="209">
        <v>3490</v>
      </c>
      <c r="H24" s="209">
        <v>-2290</v>
      </c>
      <c r="I24" s="209">
        <f t="shared" ref="I24:I31" si="12">SUM(G24:H24)</f>
        <v>1200</v>
      </c>
      <c r="J24" s="209"/>
    </row>
    <row r="25" ht="28" customHeight="1" spans="1:10">
      <c r="A25" s="217" t="s">
        <v>473</v>
      </c>
      <c r="B25" s="73"/>
      <c r="C25" s="64">
        <v>2000</v>
      </c>
      <c r="D25" s="64">
        <f t="shared" si="10"/>
        <v>2000</v>
      </c>
      <c r="E25" s="73"/>
      <c r="F25" s="212" t="s">
        <v>474</v>
      </c>
      <c r="G25" s="209"/>
      <c r="H25" s="209"/>
      <c r="I25" s="209"/>
      <c r="J25" s="73"/>
    </row>
    <row r="26" ht="22" customHeight="1" spans="1:10">
      <c r="A26" s="217" t="s">
        <v>475</v>
      </c>
      <c r="B26" s="73"/>
      <c r="C26" s="64">
        <v>1500</v>
      </c>
      <c r="D26" s="64">
        <f t="shared" si="10"/>
        <v>1500</v>
      </c>
      <c r="E26" s="73"/>
      <c r="F26" s="212" t="s">
        <v>432</v>
      </c>
      <c r="G26" s="209"/>
      <c r="H26" s="209"/>
      <c r="I26" s="209"/>
      <c r="J26" s="73"/>
    </row>
    <row r="27" ht="22" customHeight="1" spans="1:10">
      <c r="A27" s="217"/>
      <c r="B27" s="73"/>
      <c r="C27" s="64"/>
      <c r="D27" s="64"/>
      <c r="E27" s="73"/>
      <c r="F27" s="212" t="s">
        <v>476</v>
      </c>
      <c r="G27" s="209">
        <v>7146</v>
      </c>
      <c r="H27" s="209">
        <v>-634</v>
      </c>
      <c r="I27" s="209">
        <f t="shared" si="12"/>
        <v>6512</v>
      </c>
      <c r="J27" s="73"/>
    </row>
    <row r="28" s="38" customFormat="1" ht="34" customHeight="1" spans="1:10">
      <c r="A28" s="213"/>
      <c r="B28" s="209"/>
      <c r="C28" s="209"/>
      <c r="D28" s="209"/>
      <c r="E28" s="210"/>
      <c r="F28" s="200" t="s">
        <v>477</v>
      </c>
      <c r="G28" s="64">
        <v>6043</v>
      </c>
      <c r="H28" s="64">
        <v>-634</v>
      </c>
      <c r="I28" s="64">
        <f t="shared" si="12"/>
        <v>5409</v>
      </c>
      <c r="J28" s="209"/>
    </row>
    <row r="29" s="38" customFormat="1" ht="21" customHeight="1" spans="1:10">
      <c r="A29" s="213"/>
      <c r="B29" s="209"/>
      <c r="C29" s="209"/>
      <c r="D29" s="209"/>
      <c r="E29" s="210"/>
      <c r="F29" s="200" t="s">
        <v>478</v>
      </c>
      <c r="G29" s="64">
        <v>945</v>
      </c>
      <c r="H29" s="64"/>
      <c r="I29" s="64">
        <f t="shared" si="12"/>
        <v>945</v>
      </c>
      <c r="J29" s="209"/>
    </row>
    <row r="30" s="38" customFormat="1" ht="21" customHeight="1" spans="1:10">
      <c r="A30" s="213"/>
      <c r="B30" s="209"/>
      <c r="C30" s="209"/>
      <c r="D30" s="209"/>
      <c r="E30" s="210"/>
      <c r="F30" s="200" t="s">
        <v>479</v>
      </c>
      <c r="G30" s="64">
        <v>158</v>
      </c>
      <c r="H30" s="64"/>
      <c r="I30" s="64">
        <f t="shared" si="12"/>
        <v>158</v>
      </c>
      <c r="J30" s="209"/>
    </row>
    <row r="31" ht="22" customHeight="1" spans="1:10">
      <c r="A31" s="217"/>
      <c r="B31" s="73"/>
      <c r="C31" s="64"/>
      <c r="D31" s="64"/>
      <c r="E31" s="73"/>
      <c r="F31" s="212" t="s">
        <v>480</v>
      </c>
      <c r="G31" s="209">
        <v>51</v>
      </c>
      <c r="H31" s="209">
        <v>31</v>
      </c>
      <c r="I31" s="209">
        <f t="shared" si="12"/>
        <v>82</v>
      </c>
      <c r="J31" s="73"/>
    </row>
    <row r="32" s="38" customFormat="1" ht="26.1" customHeight="1" spans="1:10">
      <c r="A32" s="218"/>
      <c r="B32" s="64"/>
      <c r="C32" s="64"/>
      <c r="D32" s="64"/>
      <c r="E32" s="210"/>
      <c r="F32" s="200" t="s">
        <v>481</v>
      </c>
      <c r="G32" s="64">
        <v>48</v>
      </c>
      <c r="H32" s="64">
        <v>31</v>
      </c>
      <c r="I32" s="64">
        <v>79</v>
      </c>
      <c r="J32" s="209"/>
    </row>
    <row r="33" s="38" customFormat="1" ht="26.1" customHeight="1" spans="1:10">
      <c r="A33" s="217"/>
      <c r="B33" s="64"/>
      <c r="C33" s="64"/>
      <c r="D33" s="64"/>
      <c r="E33" s="210"/>
      <c r="F33" s="200" t="s">
        <v>482</v>
      </c>
      <c r="G33" s="64">
        <v>2</v>
      </c>
      <c r="H33" s="64"/>
      <c r="I33" s="64">
        <v>2</v>
      </c>
      <c r="J33" s="209"/>
    </row>
    <row r="34" s="38" customFormat="1" ht="26.1" customHeight="1" spans="1:10">
      <c r="A34" s="217"/>
      <c r="B34" s="64"/>
      <c r="C34" s="64"/>
      <c r="D34" s="64"/>
      <c r="E34" s="210"/>
      <c r="F34" s="200" t="s">
        <v>483</v>
      </c>
      <c r="G34" s="64">
        <v>1</v>
      </c>
      <c r="H34" s="64"/>
      <c r="I34" s="64">
        <v>1</v>
      </c>
      <c r="J34" s="209"/>
    </row>
    <row r="35" s="38" customFormat="1" ht="24" customHeight="1" spans="1:10">
      <c r="A35" s="218"/>
      <c r="B35" s="64"/>
      <c r="C35" s="64"/>
      <c r="D35" s="64"/>
      <c r="E35" s="213"/>
      <c r="F35" s="212" t="s">
        <v>484</v>
      </c>
      <c r="G35" s="209">
        <f>G36</f>
        <v>3500</v>
      </c>
      <c r="H35" s="209">
        <f>H36</f>
        <v>0</v>
      </c>
      <c r="I35" s="209">
        <f>I36</f>
        <v>3500</v>
      </c>
      <c r="J35" s="209"/>
    </row>
    <row r="36" s="38" customFormat="1" ht="24" customHeight="1" spans="1:10">
      <c r="A36" s="217"/>
      <c r="B36" s="64"/>
      <c r="C36" s="64"/>
      <c r="D36" s="64"/>
      <c r="E36" s="213"/>
      <c r="F36" s="200" t="s">
        <v>485</v>
      </c>
      <c r="G36" s="64">
        <v>3500</v>
      </c>
      <c r="H36" s="64"/>
      <c r="I36" s="64">
        <v>3500</v>
      </c>
      <c r="J36" s="209"/>
    </row>
  </sheetData>
  <mergeCells count="1">
    <mergeCell ref="A2:J2"/>
  </mergeCells>
  <pageMargins left="0.747916666666667" right="0.747916666666667" top="0.550694444444444" bottom="0.590277777777778" header="0.472222222222222" footer="0.511805555555556"/>
  <pageSetup paperSize="9" scale="80" firstPageNumber="25" orientation="landscape" useFirstPageNumber="1" horizontalDpi="600"/>
  <headerFooter differentOddEven="1">
    <oddFooter>&amp;R—　&amp;P　—</oddFooter>
    <evenFooter>&amp;L—　&amp;P　—</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1"/>
  <sheetViews>
    <sheetView zoomScale="120" zoomScaleNormal="120" workbookViewId="0">
      <selection activeCell="A6" sqref="$A6:$XFD6"/>
    </sheetView>
  </sheetViews>
  <sheetFormatPr defaultColWidth="9" defaultRowHeight="12"/>
  <cols>
    <col min="1" max="1" width="4.25" style="141" customWidth="1"/>
    <col min="2" max="2" width="28.125" style="142" customWidth="1"/>
    <col min="3" max="3" width="30.125" style="142" customWidth="1"/>
    <col min="4" max="4" width="9.48333333333333" style="141" customWidth="1"/>
    <col min="5" max="5" width="34.75" style="143" customWidth="1"/>
    <col min="6" max="6" width="20.375" style="144" customWidth="1"/>
    <col min="7" max="7" width="9.375" style="140" customWidth="1"/>
    <col min="8" max="255" width="9" style="140" customWidth="1"/>
    <col min="256" max="16384" width="9" style="140"/>
  </cols>
  <sheetData>
    <row r="1" customFormat="1" ht="18" customHeight="1" spans="1:12">
      <c r="A1" s="145" t="s">
        <v>486</v>
      </c>
      <c r="B1" s="146"/>
      <c r="C1" s="146"/>
      <c r="D1" s="147"/>
      <c r="E1" s="148"/>
      <c r="F1" s="149"/>
      <c r="G1" s="150"/>
      <c r="H1" s="146"/>
      <c r="I1" s="146"/>
      <c r="J1" s="146"/>
      <c r="K1" s="146"/>
      <c r="L1" s="146"/>
    </row>
    <row r="2" ht="25.5" customHeight="1" spans="1:7">
      <c r="A2" s="151" t="s">
        <v>487</v>
      </c>
      <c r="B2" s="151"/>
      <c r="C2" s="151"/>
      <c r="D2" s="151"/>
      <c r="E2" s="152"/>
      <c r="F2" s="153"/>
      <c r="G2" s="151"/>
    </row>
    <row r="3" ht="21" customHeight="1" spans="1:7">
      <c r="A3" s="154"/>
      <c r="B3" s="154"/>
      <c r="C3" s="154"/>
      <c r="D3" s="154"/>
      <c r="E3" s="155"/>
      <c r="F3" s="156"/>
      <c r="G3" s="156" t="s">
        <v>302</v>
      </c>
    </row>
    <row r="4" customFormat="1" ht="24.95" customHeight="1" spans="1:7">
      <c r="A4" s="157" t="s">
        <v>2</v>
      </c>
      <c r="B4" s="158" t="s">
        <v>303</v>
      </c>
      <c r="C4" s="158" t="s">
        <v>304</v>
      </c>
      <c r="D4" s="159" t="s">
        <v>305</v>
      </c>
      <c r="E4" s="160"/>
      <c r="F4" s="161" t="s">
        <v>488</v>
      </c>
      <c r="G4" s="157" t="s">
        <v>9</v>
      </c>
    </row>
    <row r="5" customFormat="1" ht="24.95" customHeight="1" spans="1:7">
      <c r="A5" s="157"/>
      <c r="B5" s="158"/>
      <c r="C5" s="158"/>
      <c r="D5" s="159" t="s">
        <v>307</v>
      </c>
      <c r="E5" s="158" t="s">
        <v>10</v>
      </c>
      <c r="F5" s="161"/>
      <c r="G5" s="157"/>
    </row>
    <row r="6" customFormat="1" ht="25" customHeight="1" spans="1:7">
      <c r="A6" s="162"/>
      <c r="B6" s="163" t="s">
        <v>489</v>
      </c>
      <c r="C6" s="164"/>
      <c r="D6" s="164"/>
      <c r="E6" s="165"/>
      <c r="F6" s="166">
        <f>F7+F10+F15+F41+F63+F66+F69+F38</f>
        <v>69384</v>
      </c>
      <c r="G6" s="167"/>
    </row>
    <row r="7" customFormat="1" ht="30" customHeight="1" spans="1:7">
      <c r="A7" s="162"/>
      <c r="B7" s="158"/>
      <c r="C7" s="158"/>
      <c r="D7" s="158">
        <v>207</v>
      </c>
      <c r="E7" s="168" t="s">
        <v>24</v>
      </c>
      <c r="F7" s="166">
        <f t="shared" ref="F7:F11" si="0">F8</f>
        <v>2</v>
      </c>
      <c r="G7" s="167"/>
    </row>
    <row r="8" customFormat="1" ht="30" customHeight="1" spans="1:7">
      <c r="A8" s="162"/>
      <c r="B8" s="158"/>
      <c r="C8" s="158"/>
      <c r="D8" s="158">
        <v>20707</v>
      </c>
      <c r="E8" s="168" t="s">
        <v>443</v>
      </c>
      <c r="F8" s="166">
        <f t="shared" si="0"/>
        <v>2</v>
      </c>
      <c r="G8" s="167"/>
    </row>
    <row r="9" customFormat="1" ht="36" customHeight="1" spans="1:7">
      <c r="A9" s="162">
        <v>1</v>
      </c>
      <c r="B9" s="169" t="s">
        <v>490</v>
      </c>
      <c r="C9" s="170" t="s">
        <v>491</v>
      </c>
      <c r="D9" s="171">
        <v>2070799</v>
      </c>
      <c r="E9" s="169" t="s">
        <v>492</v>
      </c>
      <c r="F9" s="172">
        <v>2</v>
      </c>
      <c r="G9" s="167"/>
    </row>
    <row r="10" customFormat="1" ht="30" customHeight="1" spans="1:7">
      <c r="A10" s="162"/>
      <c r="B10" s="171"/>
      <c r="D10" s="158">
        <v>208</v>
      </c>
      <c r="E10" s="173" t="s">
        <v>26</v>
      </c>
      <c r="F10" s="166">
        <f>F11+F13</f>
        <v>11</v>
      </c>
      <c r="G10" s="167"/>
    </row>
    <row r="11" customFormat="1" ht="30" customHeight="1" spans="1:7">
      <c r="A11" s="162"/>
      <c r="B11" s="171"/>
      <c r="C11" s="158"/>
      <c r="D11" s="158">
        <v>20822</v>
      </c>
      <c r="E11" s="173" t="s">
        <v>447</v>
      </c>
      <c r="F11" s="166">
        <f t="shared" si="0"/>
        <v>-8</v>
      </c>
      <c r="G11" s="167"/>
    </row>
    <row r="12" customFormat="1" ht="30" customHeight="1" spans="1:7">
      <c r="A12" s="162">
        <v>2</v>
      </c>
      <c r="B12" s="169" t="s">
        <v>493</v>
      </c>
      <c r="C12" s="170" t="s">
        <v>494</v>
      </c>
      <c r="D12" s="171">
        <v>2082202</v>
      </c>
      <c r="E12" s="170" t="s">
        <v>495</v>
      </c>
      <c r="F12" s="172">
        <v>-8</v>
      </c>
      <c r="G12" s="167"/>
    </row>
    <row r="13" customFormat="1" ht="30" customHeight="1" spans="1:7">
      <c r="A13" s="162"/>
      <c r="B13" s="169"/>
      <c r="C13" s="170"/>
      <c r="D13" s="158">
        <v>20823</v>
      </c>
      <c r="E13" s="173" t="s">
        <v>496</v>
      </c>
      <c r="F13" s="172">
        <f>F14</f>
        <v>19</v>
      </c>
      <c r="G13" s="167"/>
    </row>
    <row r="14" customFormat="1" ht="30" customHeight="1" spans="1:7">
      <c r="A14" s="162">
        <v>3</v>
      </c>
      <c r="B14" s="169" t="s">
        <v>493</v>
      </c>
      <c r="C14" s="170" t="s">
        <v>497</v>
      </c>
      <c r="D14" s="171">
        <v>2082399</v>
      </c>
      <c r="E14" s="170" t="s">
        <v>498</v>
      </c>
      <c r="F14" s="172">
        <v>19</v>
      </c>
      <c r="G14" s="167"/>
    </row>
    <row r="15" customFormat="1" ht="30" customHeight="1" spans="1:7">
      <c r="A15" s="162"/>
      <c r="B15" s="171"/>
      <c r="C15" s="171"/>
      <c r="D15" s="159" t="s">
        <v>323</v>
      </c>
      <c r="E15" s="174" t="s">
        <v>32</v>
      </c>
      <c r="F15" s="166">
        <f>F16+F31+F36</f>
        <v>-22279</v>
      </c>
      <c r="G15" s="175"/>
    </row>
    <row r="16" customFormat="1" ht="30" customHeight="1" spans="1:7">
      <c r="A16" s="162"/>
      <c r="B16" s="171"/>
      <c r="C16" s="171"/>
      <c r="D16" s="159" t="s">
        <v>499</v>
      </c>
      <c r="E16" s="173" t="s">
        <v>453</v>
      </c>
      <c r="F16" s="172">
        <f>SUM(F17:F30)</f>
        <v>-21380</v>
      </c>
      <c r="G16" s="175"/>
    </row>
    <row r="17" customFormat="1" ht="30" customHeight="1" spans="1:7">
      <c r="A17" s="162">
        <v>4</v>
      </c>
      <c r="B17" s="28" t="s">
        <v>331</v>
      </c>
      <c r="C17" s="170" t="s">
        <v>500</v>
      </c>
      <c r="D17" s="176" t="s">
        <v>501</v>
      </c>
      <c r="E17" s="170" t="s">
        <v>502</v>
      </c>
      <c r="F17" s="172">
        <v>-1000</v>
      </c>
      <c r="G17" s="175"/>
    </row>
    <row r="18" customFormat="1" ht="30" customHeight="1" spans="1:7">
      <c r="A18" s="162">
        <v>5</v>
      </c>
      <c r="B18" s="170" t="s">
        <v>503</v>
      </c>
      <c r="C18" s="170" t="s">
        <v>504</v>
      </c>
      <c r="D18" s="176" t="s">
        <v>501</v>
      </c>
      <c r="E18" s="170" t="s">
        <v>502</v>
      </c>
      <c r="F18" s="177">
        <v>-9564</v>
      </c>
      <c r="G18" s="175"/>
    </row>
    <row r="19" customFormat="1" ht="30" customHeight="1" spans="1:7">
      <c r="A19" s="162">
        <v>6</v>
      </c>
      <c r="B19" s="170" t="s">
        <v>503</v>
      </c>
      <c r="C19" s="170" t="s">
        <v>505</v>
      </c>
      <c r="D19" s="178" t="s">
        <v>506</v>
      </c>
      <c r="E19" s="27" t="s">
        <v>507</v>
      </c>
      <c r="F19" s="177">
        <v>-4813</v>
      </c>
      <c r="G19" s="175"/>
    </row>
    <row r="20" customFormat="1" ht="30" customHeight="1" spans="1:7">
      <c r="A20" s="162">
        <v>7</v>
      </c>
      <c r="B20" s="170" t="s">
        <v>503</v>
      </c>
      <c r="C20" s="170" t="s">
        <v>508</v>
      </c>
      <c r="D20" s="178" t="s">
        <v>506</v>
      </c>
      <c r="E20" s="27" t="s">
        <v>507</v>
      </c>
      <c r="F20" s="177">
        <v>-1717</v>
      </c>
      <c r="G20" s="175"/>
    </row>
    <row r="21" customFormat="1" ht="30" customHeight="1" spans="1:7">
      <c r="A21" s="162">
        <v>8</v>
      </c>
      <c r="B21" s="28" t="s">
        <v>331</v>
      </c>
      <c r="C21" s="170" t="s">
        <v>509</v>
      </c>
      <c r="D21" s="178" t="s">
        <v>506</v>
      </c>
      <c r="E21" s="27" t="s">
        <v>507</v>
      </c>
      <c r="F21" s="177">
        <v>-306</v>
      </c>
      <c r="G21" s="175"/>
    </row>
    <row r="22" customFormat="1" ht="30" customHeight="1" spans="1:7">
      <c r="A22" s="162">
        <v>9</v>
      </c>
      <c r="B22" s="28" t="s">
        <v>331</v>
      </c>
      <c r="C22" s="170" t="s">
        <v>510</v>
      </c>
      <c r="D22" s="178" t="s">
        <v>506</v>
      </c>
      <c r="E22" s="27" t="s">
        <v>507</v>
      </c>
      <c r="F22" s="177">
        <v>-356</v>
      </c>
      <c r="G22" s="175"/>
    </row>
    <row r="23" customFormat="1" ht="30" customHeight="1" spans="1:7">
      <c r="A23" s="162">
        <v>10</v>
      </c>
      <c r="B23" s="28" t="s">
        <v>511</v>
      </c>
      <c r="C23" s="170" t="s">
        <v>512</v>
      </c>
      <c r="D23" s="178" t="s">
        <v>506</v>
      </c>
      <c r="E23" s="27" t="s">
        <v>507</v>
      </c>
      <c r="F23" s="177">
        <v>-642</v>
      </c>
      <c r="G23" s="175"/>
    </row>
    <row r="24" customFormat="1" ht="30" customHeight="1" spans="1:7">
      <c r="A24" s="162">
        <v>11</v>
      </c>
      <c r="B24" s="170" t="s">
        <v>513</v>
      </c>
      <c r="C24" s="170" t="s">
        <v>514</v>
      </c>
      <c r="D24" s="178" t="s">
        <v>506</v>
      </c>
      <c r="E24" s="27" t="s">
        <v>507</v>
      </c>
      <c r="F24" s="177">
        <v>-500</v>
      </c>
      <c r="G24" s="175"/>
    </row>
    <row r="25" customFormat="1" ht="30" customHeight="1" spans="1:7">
      <c r="A25" s="162">
        <v>12</v>
      </c>
      <c r="B25" s="170" t="s">
        <v>515</v>
      </c>
      <c r="C25" s="170" t="s">
        <v>516</v>
      </c>
      <c r="D25" s="178" t="s">
        <v>506</v>
      </c>
      <c r="E25" s="27" t="s">
        <v>507</v>
      </c>
      <c r="F25" s="177">
        <v>-844</v>
      </c>
      <c r="G25" s="175"/>
    </row>
    <row r="26" customFormat="1" ht="30" customHeight="1" spans="1:7">
      <c r="A26" s="162">
        <v>13</v>
      </c>
      <c r="B26" s="170" t="s">
        <v>312</v>
      </c>
      <c r="C26" s="170" t="s">
        <v>517</v>
      </c>
      <c r="D26" s="178" t="s">
        <v>506</v>
      </c>
      <c r="E26" s="27" t="s">
        <v>507</v>
      </c>
      <c r="F26" s="177">
        <v>-500</v>
      </c>
      <c r="G26" s="175"/>
    </row>
    <row r="27" customFormat="1" ht="30" customHeight="1" spans="1:7">
      <c r="A27" s="162">
        <v>14</v>
      </c>
      <c r="B27" s="170" t="s">
        <v>518</v>
      </c>
      <c r="C27" s="170" t="s">
        <v>519</v>
      </c>
      <c r="D27" s="178" t="s">
        <v>506</v>
      </c>
      <c r="E27" s="27" t="s">
        <v>507</v>
      </c>
      <c r="F27" s="177">
        <v>-308</v>
      </c>
      <c r="G27" s="175"/>
    </row>
    <row r="28" customFormat="1" ht="30" customHeight="1" spans="1:7">
      <c r="A28" s="162">
        <v>15</v>
      </c>
      <c r="B28" s="170" t="s">
        <v>520</v>
      </c>
      <c r="C28" s="170" t="s">
        <v>521</v>
      </c>
      <c r="D28" s="178" t="s">
        <v>506</v>
      </c>
      <c r="E28" s="27" t="s">
        <v>507</v>
      </c>
      <c r="F28" s="177">
        <v>-170</v>
      </c>
      <c r="G28" s="175"/>
    </row>
    <row r="29" customFormat="1" ht="30" customHeight="1" spans="1:7">
      <c r="A29" s="162">
        <v>16</v>
      </c>
      <c r="B29" s="170" t="s">
        <v>522</v>
      </c>
      <c r="C29" s="170" t="s">
        <v>523</v>
      </c>
      <c r="D29" s="178" t="s">
        <v>506</v>
      </c>
      <c r="E29" s="27" t="s">
        <v>507</v>
      </c>
      <c r="F29" s="177">
        <v>-560</v>
      </c>
      <c r="G29" s="175"/>
    </row>
    <row r="30" customFormat="1" ht="30" customHeight="1" spans="1:7">
      <c r="A30" s="162">
        <v>17</v>
      </c>
      <c r="B30" s="170" t="s">
        <v>522</v>
      </c>
      <c r="C30" s="170" t="s">
        <v>524</v>
      </c>
      <c r="D30" s="178" t="s">
        <v>506</v>
      </c>
      <c r="E30" s="27" t="s">
        <v>507</v>
      </c>
      <c r="F30" s="177">
        <v>-100</v>
      </c>
      <c r="G30" s="175"/>
    </row>
    <row r="31" customFormat="1" ht="30" customHeight="1" spans="1:7">
      <c r="A31" s="162"/>
      <c r="B31" s="170"/>
      <c r="C31" s="170"/>
      <c r="D31" s="179" t="s">
        <v>525</v>
      </c>
      <c r="E31" s="180" t="s">
        <v>459</v>
      </c>
      <c r="F31" s="181">
        <f>SUM(F32:F35)</f>
        <v>-890</v>
      </c>
      <c r="G31" s="175"/>
    </row>
    <row r="32" customFormat="1" ht="30" customHeight="1" spans="1:7">
      <c r="A32" s="162">
        <v>18</v>
      </c>
      <c r="B32" s="170" t="s">
        <v>513</v>
      </c>
      <c r="C32" s="170" t="s">
        <v>526</v>
      </c>
      <c r="D32" s="182" t="s">
        <v>527</v>
      </c>
      <c r="E32" s="170" t="s">
        <v>528</v>
      </c>
      <c r="F32" s="177">
        <v>-100</v>
      </c>
      <c r="G32" s="175"/>
    </row>
    <row r="33" customFormat="1" ht="30" customHeight="1" spans="1:7">
      <c r="A33" s="162">
        <v>19</v>
      </c>
      <c r="B33" s="170" t="s">
        <v>331</v>
      </c>
      <c r="C33" s="170" t="s">
        <v>529</v>
      </c>
      <c r="D33" s="182" t="s">
        <v>527</v>
      </c>
      <c r="E33" s="170" t="s">
        <v>528</v>
      </c>
      <c r="F33" s="177">
        <v>-200</v>
      </c>
      <c r="G33" s="175"/>
    </row>
    <row r="34" customFormat="1" ht="30" customHeight="1" spans="1:7">
      <c r="A34" s="162">
        <v>20</v>
      </c>
      <c r="B34" s="170" t="s">
        <v>346</v>
      </c>
      <c r="C34" s="170" t="s">
        <v>530</v>
      </c>
      <c r="D34" s="182" t="s">
        <v>527</v>
      </c>
      <c r="E34" s="170" t="s">
        <v>528</v>
      </c>
      <c r="F34" s="177">
        <v>-490</v>
      </c>
      <c r="G34" s="175"/>
    </row>
    <row r="35" customFormat="1" ht="30" customHeight="1" spans="1:7">
      <c r="A35" s="162">
        <v>21</v>
      </c>
      <c r="B35" s="170" t="s">
        <v>513</v>
      </c>
      <c r="C35" s="170" t="s">
        <v>531</v>
      </c>
      <c r="D35" s="178" t="s">
        <v>532</v>
      </c>
      <c r="E35" s="27" t="s">
        <v>533</v>
      </c>
      <c r="F35" s="177">
        <v>-100</v>
      </c>
      <c r="G35" s="175"/>
    </row>
    <row r="36" customFormat="1" ht="30" customHeight="1" spans="1:7">
      <c r="A36" s="162"/>
      <c r="B36" s="170"/>
      <c r="C36" s="170"/>
      <c r="D36" s="179" t="s">
        <v>534</v>
      </c>
      <c r="E36" s="180" t="s">
        <v>535</v>
      </c>
      <c r="F36" s="181">
        <f>SUM(F37:F37)</f>
        <v>-9</v>
      </c>
      <c r="G36" s="175"/>
    </row>
    <row r="37" customFormat="1" ht="30" customHeight="1" spans="1:7">
      <c r="A37" s="162">
        <v>22</v>
      </c>
      <c r="B37" s="170" t="s">
        <v>331</v>
      </c>
      <c r="C37" s="170" t="s">
        <v>536</v>
      </c>
      <c r="D37" s="183">
        <v>2121401</v>
      </c>
      <c r="E37" s="184" t="s">
        <v>537</v>
      </c>
      <c r="F37" s="177">
        <v>-9</v>
      </c>
      <c r="G37" s="175"/>
    </row>
    <row r="38" customFormat="1" ht="30" customHeight="1" spans="1:7">
      <c r="A38" s="162"/>
      <c r="B38" s="170"/>
      <c r="C38" s="170"/>
      <c r="D38" s="185">
        <v>213</v>
      </c>
      <c r="E38" s="186" t="s">
        <v>34</v>
      </c>
      <c r="F38" s="181">
        <f>F39</f>
        <v>8</v>
      </c>
      <c r="G38" s="175"/>
    </row>
    <row r="39" customFormat="1" ht="30" customHeight="1" spans="1:7">
      <c r="A39" s="162"/>
      <c r="B39" s="170"/>
      <c r="C39" s="170"/>
      <c r="D39" s="185">
        <v>21366</v>
      </c>
      <c r="E39" s="186" t="s">
        <v>538</v>
      </c>
      <c r="F39" s="181">
        <f>F40</f>
        <v>8</v>
      </c>
      <c r="G39" s="175"/>
    </row>
    <row r="40" customFormat="1" ht="30" customHeight="1" spans="1:7">
      <c r="A40" s="162">
        <v>23</v>
      </c>
      <c r="B40" s="170" t="s">
        <v>493</v>
      </c>
      <c r="C40" s="170" t="s">
        <v>539</v>
      </c>
      <c r="D40" s="183">
        <v>2136699</v>
      </c>
      <c r="E40" s="184" t="s">
        <v>540</v>
      </c>
      <c r="F40" s="177">
        <v>8</v>
      </c>
      <c r="G40" s="175"/>
    </row>
    <row r="41" s="4" customFormat="1" ht="24" customHeight="1" spans="1:7">
      <c r="A41" s="26"/>
      <c r="B41" s="187"/>
      <c r="D41" s="188">
        <v>229</v>
      </c>
      <c r="E41" s="189" t="s">
        <v>51</v>
      </c>
      <c r="F41" s="190">
        <f>F42+F59</f>
        <v>94535</v>
      </c>
      <c r="G41" s="191"/>
    </row>
    <row r="42" s="39" customFormat="1" ht="24" customHeight="1" spans="1:7">
      <c r="A42" s="26"/>
      <c r="B42" s="187"/>
      <c r="C42" s="192"/>
      <c r="D42" s="188">
        <v>29904</v>
      </c>
      <c r="E42" s="189" t="s">
        <v>541</v>
      </c>
      <c r="F42" s="181">
        <f>SUM(F43:F58)</f>
        <v>94000</v>
      </c>
      <c r="G42" s="191"/>
    </row>
    <row r="43" s="4" customFormat="1" ht="48" customHeight="1" spans="1:7">
      <c r="A43" s="26">
        <v>24</v>
      </c>
      <c r="B43" s="27" t="s">
        <v>542</v>
      </c>
      <c r="C43" s="28" t="s">
        <v>543</v>
      </c>
      <c r="D43" s="178" t="s">
        <v>544</v>
      </c>
      <c r="E43" s="27" t="s">
        <v>545</v>
      </c>
      <c r="F43" s="177">
        <v>6000</v>
      </c>
      <c r="G43" s="191"/>
    </row>
    <row r="44" s="4" customFormat="1" ht="36" customHeight="1" spans="1:7">
      <c r="A44" s="26">
        <v>25</v>
      </c>
      <c r="B44" s="28" t="s">
        <v>522</v>
      </c>
      <c r="C44" s="28" t="s">
        <v>546</v>
      </c>
      <c r="D44" s="178" t="s">
        <v>544</v>
      </c>
      <c r="E44" s="27" t="s">
        <v>545</v>
      </c>
      <c r="F44" s="177">
        <v>500</v>
      </c>
      <c r="G44" s="191"/>
    </row>
    <row r="45" s="4" customFormat="1" ht="36" customHeight="1" spans="1:7">
      <c r="A45" s="26">
        <v>26</v>
      </c>
      <c r="B45" s="28" t="s">
        <v>493</v>
      </c>
      <c r="C45" s="27" t="s">
        <v>547</v>
      </c>
      <c r="D45" s="178" t="s">
        <v>544</v>
      </c>
      <c r="E45" s="27" t="s">
        <v>545</v>
      </c>
      <c r="F45" s="177">
        <v>2000</v>
      </c>
      <c r="G45" s="191"/>
    </row>
    <row r="46" s="4" customFormat="1" ht="24" customHeight="1" spans="1:7">
      <c r="A46" s="26">
        <v>27</v>
      </c>
      <c r="B46" s="28" t="s">
        <v>522</v>
      </c>
      <c r="C46" s="27" t="s">
        <v>548</v>
      </c>
      <c r="D46" s="178" t="s">
        <v>544</v>
      </c>
      <c r="E46" s="27" t="s">
        <v>545</v>
      </c>
      <c r="F46" s="177">
        <v>3500</v>
      </c>
      <c r="G46" s="191"/>
    </row>
    <row r="47" s="4" customFormat="1" ht="24" customHeight="1" spans="1:7">
      <c r="A47" s="26">
        <v>28</v>
      </c>
      <c r="B47" s="28" t="s">
        <v>360</v>
      </c>
      <c r="C47" s="28" t="s">
        <v>549</v>
      </c>
      <c r="D47" s="178" t="s">
        <v>544</v>
      </c>
      <c r="E47" s="27" t="s">
        <v>545</v>
      </c>
      <c r="F47" s="177">
        <v>4500</v>
      </c>
      <c r="G47" s="191"/>
    </row>
    <row r="48" s="4" customFormat="1" ht="24" customHeight="1" spans="1:7">
      <c r="A48" s="26">
        <v>29</v>
      </c>
      <c r="B48" s="28" t="s">
        <v>374</v>
      </c>
      <c r="C48" s="27" t="s">
        <v>550</v>
      </c>
      <c r="D48" s="178" t="s">
        <v>544</v>
      </c>
      <c r="E48" s="27" t="s">
        <v>545</v>
      </c>
      <c r="F48" s="177">
        <v>10000</v>
      </c>
      <c r="G48" s="191"/>
    </row>
    <row r="49" s="4" customFormat="1" ht="24" customHeight="1" spans="1:7">
      <c r="A49" s="26">
        <v>30</v>
      </c>
      <c r="B49" s="28" t="s">
        <v>551</v>
      </c>
      <c r="C49" s="27" t="s">
        <v>552</v>
      </c>
      <c r="D49" s="178" t="s">
        <v>544</v>
      </c>
      <c r="E49" s="27" t="s">
        <v>545</v>
      </c>
      <c r="F49" s="177">
        <v>23000</v>
      </c>
      <c r="G49" s="191"/>
    </row>
    <row r="50" s="4" customFormat="1" ht="24" customHeight="1" spans="1:7">
      <c r="A50" s="26">
        <v>31</v>
      </c>
      <c r="B50" s="28" t="s">
        <v>331</v>
      </c>
      <c r="C50" s="28" t="s">
        <v>553</v>
      </c>
      <c r="D50" s="178" t="s">
        <v>544</v>
      </c>
      <c r="E50" s="27" t="s">
        <v>545</v>
      </c>
      <c r="F50" s="177">
        <v>6000</v>
      </c>
      <c r="G50" s="191"/>
    </row>
    <row r="51" s="4" customFormat="1" ht="24" customHeight="1" spans="1:7">
      <c r="A51" s="26">
        <v>32</v>
      </c>
      <c r="B51" s="28" t="s">
        <v>493</v>
      </c>
      <c r="C51" s="27" t="s">
        <v>554</v>
      </c>
      <c r="D51" s="178" t="s">
        <v>544</v>
      </c>
      <c r="E51" s="27" t="s">
        <v>545</v>
      </c>
      <c r="F51" s="177">
        <v>5000</v>
      </c>
      <c r="G51" s="191"/>
    </row>
    <row r="52" s="4" customFormat="1" ht="24" customHeight="1" spans="1:7">
      <c r="A52" s="26">
        <v>33</v>
      </c>
      <c r="B52" s="28" t="s">
        <v>555</v>
      </c>
      <c r="C52" s="27" t="s">
        <v>556</v>
      </c>
      <c r="D52" s="178" t="s">
        <v>544</v>
      </c>
      <c r="E52" s="27" t="s">
        <v>545</v>
      </c>
      <c r="F52" s="177">
        <v>3000</v>
      </c>
      <c r="G52" s="191"/>
    </row>
    <row r="53" s="4" customFormat="1" ht="24" customHeight="1" spans="1:7">
      <c r="A53" s="26">
        <v>34</v>
      </c>
      <c r="B53" s="28" t="s">
        <v>395</v>
      </c>
      <c r="C53" s="28" t="s">
        <v>557</v>
      </c>
      <c r="D53" s="178" t="s">
        <v>544</v>
      </c>
      <c r="E53" s="27" t="s">
        <v>545</v>
      </c>
      <c r="F53" s="177">
        <v>2700</v>
      </c>
      <c r="G53" s="191"/>
    </row>
    <row r="54" s="4" customFormat="1" ht="30" customHeight="1" spans="1:7">
      <c r="A54" s="26">
        <v>35</v>
      </c>
      <c r="B54" s="28" t="s">
        <v>558</v>
      </c>
      <c r="C54" s="27" t="s">
        <v>559</v>
      </c>
      <c r="D54" s="178" t="s">
        <v>544</v>
      </c>
      <c r="E54" s="27" t="s">
        <v>545</v>
      </c>
      <c r="F54" s="177">
        <v>6000</v>
      </c>
      <c r="G54" s="191"/>
    </row>
    <row r="55" s="4" customFormat="1" ht="28" customHeight="1" spans="1:7">
      <c r="A55" s="26">
        <v>36</v>
      </c>
      <c r="B55" s="28" t="s">
        <v>560</v>
      </c>
      <c r="C55" s="27" t="s">
        <v>561</v>
      </c>
      <c r="D55" s="178" t="s">
        <v>544</v>
      </c>
      <c r="E55" s="27" t="s">
        <v>545</v>
      </c>
      <c r="F55" s="177">
        <v>5000</v>
      </c>
      <c r="G55" s="191"/>
    </row>
    <row r="56" s="4" customFormat="1" ht="24" customHeight="1" spans="1:7">
      <c r="A56" s="26">
        <v>37</v>
      </c>
      <c r="B56" s="28" t="s">
        <v>331</v>
      </c>
      <c r="C56" s="28" t="s">
        <v>562</v>
      </c>
      <c r="D56" s="178" t="s">
        <v>544</v>
      </c>
      <c r="E56" s="27" t="s">
        <v>545</v>
      </c>
      <c r="F56" s="177">
        <v>500</v>
      </c>
      <c r="G56" s="191"/>
    </row>
    <row r="57" s="4" customFormat="1" ht="29" customHeight="1" spans="1:7">
      <c r="A57" s="26">
        <v>38</v>
      </c>
      <c r="B57" s="28" t="s">
        <v>331</v>
      </c>
      <c r="C57" s="27" t="s">
        <v>563</v>
      </c>
      <c r="D57" s="178" t="s">
        <v>544</v>
      </c>
      <c r="E57" s="27" t="s">
        <v>545</v>
      </c>
      <c r="F57" s="177">
        <v>7500</v>
      </c>
      <c r="G57" s="191"/>
    </row>
    <row r="58" s="4" customFormat="1" ht="24" spans="1:7">
      <c r="A58" s="26">
        <v>39</v>
      </c>
      <c r="B58" s="28" t="s">
        <v>331</v>
      </c>
      <c r="C58" s="28" t="s">
        <v>564</v>
      </c>
      <c r="D58" s="178" t="s">
        <v>544</v>
      </c>
      <c r="E58" s="27" t="s">
        <v>545</v>
      </c>
      <c r="F58" s="177">
        <v>8800</v>
      </c>
      <c r="G58" s="191"/>
    </row>
    <row r="59" s="4" customFormat="1" ht="30" customHeight="1" spans="1:7">
      <c r="A59" s="26"/>
      <c r="B59" s="28"/>
      <c r="C59" s="28"/>
      <c r="D59" s="179" t="s">
        <v>565</v>
      </c>
      <c r="E59" s="180" t="s">
        <v>566</v>
      </c>
      <c r="F59" s="181">
        <f>SUM(F60:F62)</f>
        <v>535</v>
      </c>
      <c r="G59" s="191"/>
    </row>
    <row r="60" s="4" customFormat="1" ht="30" customHeight="1" spans="1:7">
      <c r="A60" s="26">
        <v>40</v>
      </c>
      <c r="B60" s="193" t="s">
        <v>551</v>
      </c>
      <c r="C60" s="27" t="s">
        <v>567</v>
      </c>
      <c r="D60" s="178" t="s">
        <v>568</v>
      </c>
      <c r="E60" s="27" t="s">
        <v>569</v>
      </c>
      <c r="F60" s="177">
        <v>253</v>
      </c>
      <c r="G60" s="191"/>
    </row>
    <row r="61" s="4" customFormat="1" ht="30" customHeight="1" spans="1:7">
      <c r="A61" s="26">
        <v>41</v>
      </c>
      <c r="B61" s="193" t="s">
        <v>312</v>
      </c>
      <c r="C61" s="192" t="s">
        <v>570</v>
      </c>
      <c r="D61" s="178" t="s">
        <v>568</v>
      </c>
      <c r="E61" s="27" t="s">
        <v>569</v>
      </c>
      <c r="F61" s="177">
        <v>157</v>
      </c>
      <c r="G61" s="191"/>
    </row>
    <row r="62" s="4" customFormat="1" ht="30" customHeight="1" spans="1:7">
      <c r="A62" s="26">
        <v>42</v>
      </c>
      <c r="B62" s="193" t="s">
        <v>312</v>
      </c>
      <c r="C62" s="192" t="s">
        <v>571</v>
      </c>
      <c r="D62" s="178" t="s">
        <v>568</v>
      </c>
      <c r="E62" s="27" t="s">
        <v>569</v>
      </c>
      <c r="F62" s="177">
        <v>125</v>
      </c>
      <c r="G62" s="191"/>
    </row>
    <row r="63" s="140" customFormat="1" ht="24" customHeight="1" spans="1:7">
      <c r="A63" s="162"/>
      <c r="B63" s="194"/>
      <c r="C63" s="195"/>
      <c r="D63" s="196" t="s">
        <v>572</v>
      </c>
      <c r="E63" s="197" t="s">
        <v>62</v>
      </c>
      <c r="F63" s="198">
        <f t="shared" ref="F63:F67" si="1">F64</f>
        <v>-2290</v>
      </c>
      <c r="G63" s="199"/>
    </row>
    <row r="64" s="4" customFormat="1" ht="24" customHeight="1" spans="1:7">
      <c r="A64" s="162">
        <v>43</v>
      </c>
      <c r="B64" s="192"/>
      <c r="C64" s="200"/>
      <c r="D64" s="179" t="s">
        <v>573</v>
      </c>
      <c r="E64" s="180" t="s">
        <v>66</v>
      </c>
      <c r="F64" s="201">
        <v>-2290</v>
      </c>
      <c r="G64" s="191"/>
    </row>
    <row r="65" s="4" customFormat="1" ht="24" customHeight="1" spans="1:7">
      <c r="A65" s="162"/>
      <c r="B65" s="192"/>
      <c r="C65" s="200"/>
      <c r="D65" s="178" t="s">
        <v>574</v>
      </c>
      <c r="E65" s="27" t="s">
        <v>575</v>
      </c>
      <c r="F65" s="202"/>
      <c r="G65" s="191"/>
    </row>
    <row r="66" s="140" customFormat="1" ht="24" customHeight="1" spans="1:7">
      <c r="A66" s="162"/>
      <c r="B66" s="194"/>
      <c r="C66" s="195"/>
      <c r="D66" s="196">
        <v>232</v>
      </c>
      <c r="E66" s="197" t="s">
        <v>53</v>
      </c>
      <c r="F66" s="198">
        <f t="shared" si="1"/>
        <v>-634</v>
      </c>
      <c r="G66" s="199"/>
    </row>
    <row r="67" s="4" customFormat="1" ht="24" customHeight="1" spans="1:7">
      <c r="A67" s="162"/>
      <c r="B67" s="192"/>
      <c r="C67" s="200"/>
      <c r="D67" s="179">
        <v>23204</v>
      </c>
      <c r="E67" s="180" t="s">
        <v>576</v>
      </c>
      <c r="F67" s="201">
        <f t="shared" si="1"/>
        <v>-634</v>
      </c>
      <c r="G67" s="191"/>
    </row>
    <row r="68" s="4" customFormat="1" ht="24" customHeight="1" spans="1:7">
      <c r="A68" s="162">
        <v>44</v>
      </c>
      <c r="B68" s="192" t="s">
        <v>503</v>
      </c>
      <c r="C68" s="27" t="s">
        <v>577</v>
      </c>
      <c r="D68" s="178">
        <v>2320498</v>
      </c>
      <c r="E68" s="27" t="s">
        <v>578</v>
      </c>
      <c r="F68" s="202">
        <v>-634</v>
      </c>
      <c r="G68" s="191"/>
    </row>
    <row r="69" s="140" customFormat="1" ht="24" customHeight="1" spans="1:7">
      <c r="A69" s="162"/>
      <c r="B69" s="194"/>
      <c r="C69" s="199"/>
      <c r="D69" s="196">
        <v>233</v>
      </c>
      <c r="E69" s="197" t="s">
        <v>55</v>
      </c>
      <c r="F69" s="198">
        <f>F70</f>
        <v>31</v>
      </c>
      <c r="G69" s="199"/>
    </row>
    <row r="70" s="4" customFormat="1" ht="24" customHeight="1" spans="1:7">
      <c r="A70" s="162"/>
      <c r="B70" s="192"/>
      <c r="C70" s="73"/>
      <c r="D70" s="179">
        <v>23304</v>
      </c>
      <c r="E70" s="180" t="s">
        <v>579</v>
      </c>
      <c r="F70" s="201">
        <f>F71</f>
        <v>31</v>
      </c>
      <c r="G70" s="191"/>
    </row>
    <row r="71" s="4" customFormat="1" ht="24" customHeight="1" spans="1:7">
      <c r="A71" s="162">
        <v>45</v>
      </c>
      <c r="B71" s="192" t="s">
        <v>503</v>
      </c>
      <c r="C71" s="27" t="s">
        <v>580</v>
      </c>
      <c r="D71" s="178">
        <v>2330498</v>
      </c>
      <c r="E71" s="27" t="s">
        <v>581</v>
      </c>
      <c r="F71" s="202">
        <v>31</v>
      </c>
      <c r="G71" s="191"/>
    </row>
  </sheetData>
  <mergeCells count="9">
    <mergeCell ref="A2:G2"/>
    <mergeCell ref="A3:E3"/>
    <mergeCell ref="D4:E4"/>
    <mergeCell ref="B6:E6"/>
    <mergeCell ref="A4:A5"/>
    <mergeCell ref="B4:B5"/>
    <mergeCell ref="C4:C5"/>
    <mergeCell ref="F4:F5"/>
    <mergeCell ref="G4:G5"/>
  </mergeCells>
  <printOptions horizontalCentered="1"/>
  <pageMargins left="0.786805555555556" right="0.786805555555556" top="0.786805555555556" bottom="0.826388888888889" header="0.511805555555556" footer="0.511805555555556"/>
  <pageSetup paperSize="9" scale="85" firstPageNumber="27" orientation="landscape" useFirstPageNumber="1" horizontalDpi="600"/>
  <headerFooter differentOddEven="1">
    <oddFooter>&amp;R—　&amp;P　—</oddFooter>
    <evenFooter>&amp;L—　&amp;P　—</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zoomScale="120" zoomScaleNormal="120" topLeftCell="A14" workbookViewId="0">
      <selection activeCell="A1" sqref="A1:K37"/>
    </sheetView>
  </sheetViews>
  <sheetFormatPr defaultColWidth="9" defaultRowHeight="14.25"/>
  <cols>
    <col min="1" max="1" width="5.625" style="127" customWidth="1"/>
    <col min="2" max="2" width="34.75" style="113" customWidth="1"/>
    <col min="3" max="4" width="10.1083333333333" style="113" customWidth="1"/>
    <col min="5" max="5" width="12.4916666666667" style="113" customWidth="1"/>
    <col min="6" max="6" width="6.25" style="113" customWidth="1"/>
    <col min="7" max="7" width="34.25" style="113" customWidth="1"/>
    <col min="8" max="9" width="9.78333333333333" style="113" customWidth="1"/>
    <col min="10" max="10" width="12.125" style="113" customWidth="1"/>
    <col min="11" max="11" width="7.4" style="113" customWidth="1"/>
    <col min="12" max="235" width="9" style="113"/>
    <col min="236" max="236" width="39.625" style="113" customWidth="1"/>
    <col min="237" max="239" width="15.25" style="113" customWidth="1"/>
    <col min="240" max="240" width="15" style="113" customWidth="1"/>
    <col min="241" max="16384" width="9" style="113"/>
  </cols>
  <sheetData>
    <row r="1" ht="17.25" customHeight="1" spans="1:1">
      <c r="A1" s="115" t="s">
        <v>582</v>
      </c>
    </row>
    <row r="2" ht="21" spans="1:11">
      <c r="A2" s="94" t="s">
        <v>583</v>
      </c>
      <c r="B2" s="94"/>
      <c r="C2" s="117"/>
      <c r="D2" s="117"/>
      <c r="E2" s="117"/>
      <c r="F2" s="117"/>
      <c r="G2" s="117"/>
      <c r="H2" s="117"/>
      <c r="I2" s="117"/>
      <c r="J2" s="117"/>
      <c r="K2" s="117"/>
    </row>
    <row r="3" s="91" customFormat="1" ht="13.5" spans="11:11">
      <c r="K3" s="95"/>
    </row>
    <row r="4" s="91" customFormat="1" ht="30" customHeight="1" spans="1:11">
      <c r="A4" s="96" t="s">
        <v>2</v>
      </c>
      <c r="B4" s="51" t="s">
        <v>10</v>
      </c>
      <c r="C4" s="51" t="s">
        <v>6</v>
      </c>
      <c r="D4" s="48" t="s">
        <v>7</v>
      </c>
      <c r="E4" s="51" t="s">
        <v>8</v>
      </c>
      <c r="F4" s="96" t="s">
        <v>9</v>
      </c>
      <c r="G4" s="51" t="s">
        <v>10</v>
      </c>
      <c r="H4" s="51" t="s">
        <v>6</v>
      </c>
      <c r="I4" s="48" t="s">
        <v>7</v>
      </c>
      <c r="J4" s="51" t="s">
        <v>8</v>
      </c>
      <c r="K4" s="96" t="s">
        <v>9</v>
      </c>
    </row>
    <row r="5" s="91" customFormat="1" ht="26.1" customHeight="1" spans="1:11">
      <c r="A5" s="128">
        <v>1</v>
      </c>
      <c r="B5" s="96" t="s">
        <v>584</v>
      </c>
      <c r="C5" s="129">
        <f>C6+C17</f>
        <v>32978</v>
      </c>
      <c r="D5" s="129">
        <f>D6+D17</f>
        <v>1320</v>
      </c>
      <c r="E5" s="129">
        <f>E6+E17</f>
        <v>34298</v>
      </c>
      <c r="F5" s="130"/>
      <c r="G5" s="131" t="s">
        <v>585</v>
      </c>
      <c r="H5" s="129">
        <f>H6+H17</f>
        <v>32978</v>
      </c>
      <c r="I5" s="129">
        <f>I6+I17</f>
        <v>1320</v>
      </c>
      <c r="J5" s="129">
        <f>J6+J17</f>
        <v>34298</v>
      </c>
      <c r="K5" s="130"/>
    </row>
    <row r="6" s="91" customFormat="1" ht="26.1" customHeight="1" spans="1:11">
      <c r="A6" s="128">
        <v>2</v>
      </c>
      <c r="B6" s="132" t="s">
        <v>586</v>
      </c>
      <c r="C6" s="133">
        <f>SUM(C7:C16)</f>
        <v>25198</v>
      </c>
      <c r="D6" s="133">
        <f>SUM(D7:D16)</f>
        <v>1320</v>
      </c>
      <c r="E6" s="133">
        <f>SUM(E7:E16)</f>
        <v>26518</v>
      </c>
      <c r="F6" s="134"/>
      <c r="G6" s="135" t="s">
        <v>587</v>
      </c>
      <c r="H6" s="133">
        <f>SUM(H7:H16)</f>
        <v>29066</v>
      </c>
      <c r="I6" s="133">
        <f>SUM(I7:I16)</f>
        <v>-108</v>
      </c>
      <c r="J6" s="133">
        <f>SUM(J7:J16)</f>
        <v>28958</v>
      </c>
      <c r="K6" s="134"/>
    </row>
    <row r="7" s="91" customFormat="1" ht="26.1" customHeight="1" spans="1:11">
      <c r="A7" s="128">
        <v>3</v>
      </c>
      <c r="B7" s="104" t="s">
        <v>588</v>
      </c>
      <c r="C7" s="110"/>
      <c r="D7" s="110"/>
      <c r="E7" s="103">
        <f>SUM(C7:D7)</f>
        <v>0</v>
      </c>
      <c r="F7" s="101"/>
      <c r="G7" s="104" t="s">
        <v>589</v>
      </c>
      <c r="H7" s="136"/>
      <c r="I7" s="136"/>
      <c r="J7" s="103">
        <f>SUM(H7:I7)</f>
        <v>0</v>
      </c>
      <c r="K7" s="101"/>
    </row>
    <row r="8" s="91" customFormat="1" ht="26.1" customHeight="1" spans="1:11">
      <c r="A8" s="128">
        <v>4</v>
      </c>
      <c r="B8" s="104" t="s">
        <v>590</v>
      </c>
      <c r="C8" s="110"/>
      <c r="D8" s="110"/>
      <c r="E8" s="103">
        <f>SUM(C8:D8)</f>
        <v>0</v>
      </c>
      <c r="F8" s="101"/>
      <c r="G8" s="104" t="s">
        <v>591</v>
      </c>
      <c r="H8" s="136"/>
      <c r="I8" s="136"/>
      <c r="J8" s="103">
        <f>SUM(H8:I8)</f>
        <v>0</v>
      </c>
      <c r="K8" s="101"/>
    </row>
    <row r="9" s="91" customFormat="1" ht="26.1" customHeight="1" spans="1:11">
      <c r="A9" s="128">
        <v>5</v>
      </c>
      <c r="B9" s="104" t="s">
        <v>592</v>
      </c>
      <c r="C9" s="110"/>
      <c r="D9" s="110"/>
      <c r="E9" s="103">
        <f>SUM(C9:D9)</f>
        <v>0</v>
      </c>
      <c r="F9" s="101"/>
      <c r="G9" s="104" t="s">
        <v>593</v>
      </c>
      <c r="H9" s="136"/>
      <c r="I9" s="136"/>
      <c r="J9" s="103">
        <f>SUM(H9:I9)</f>
        <v>0</v>
      </c>
      <c r="K9" s="101"/>
    </row>
    <row r="10" s="91" customFormat="1" ht="26.1" customHeight="1" spans="1:11">
      <c r="A10" s="128">
        <v>6</v>
      </c>
      <c r="B10" s="104" t="s">
        <v>594</v>
      </c>
      <c r="C10" s="110"/>
      <c r="D10" s="110"/>
      <c r="E10" s="103">
        <f>SUM(C10:D10)</f>
        <v>0</v>
      </c>
      <c r="F10" s="101"/>
      <c r="G10" s="104" t="s">
        <v>595</v>
      </c>
      <c r="H10" s="136"/>
      <c r="I10" s="136"/>
      <c r="J10" s="103">
        <f>SUM(H10:I10)</f>
        <v>0</v>
      </c>
      <c r="K10" s="101"/>
    </row>
    <row r="11" s="91" customFormat="1" ht="26.1" customHeight="1" spans="1:11">
      <c r="A11" s="128">
        <v>7</v>
      </c>
      <c r="B11" s="104" t="s">
        <v>596</v>
      </c>
      <c r="C11" s="110"/>
      <c r="D11" s="110"/>
      <c r="E11" s="110"/>
      <c r="F11" s="101"/>
      <c r="G11" s="104" t="s">
        <v>597</v>
      </c>
      <c r="H11" s="136"/>
      <c r="I11" s="136"/>
      <c r="J11" s="136"/>
      <c r="K11" s="101"/>
    </row>
    <row r="12" s="91" customFormat="1" ht="26.1" customHeight="1" spans="1:11">
      <c r="A12" s="128">
        <v>8</v>
      </c>
      <c r="B12" s="104" t="s">
        <v>598</v>
      </c>
      <c r="C12" s="110"/>
      <c r="D12" s="110"/>
      <c r="E12" s="103">
        <f>SUM(C12:D12)</f>
        <v>0</v>
      </c>
      <c r="F12" s="101"/>
      <c r="G12" s="104" t="s">
        <v>599</v>
      </c>
      <c r="H12" s="136"/>
      <c r="I12" s="136"/>
      <c r="J12" s="103">
        <f>SUM(H12:I12)</f>
        <v>0</v>
      </c>
      <c r="K12" s="101"/>
    </row>
    <row r="13" s="91" customFormat="1" ht="26.1" customHeight="1" spans="1:11">
      <c r="A13" s="128">
        <v>9</v>
      </c>
      <c r="B13" s="104" t="s">
        <v>600</v>
      </c>
      <c r="C13" s="110">
        <v>19198</v>
      </c>
      <c r="D13" s="110">
        <v>1320</v>
      </c>
      <c r="E13" s="103">
        <f>SUM(C13:D13)</f>
        <v>20518</v>
      </c>
      <c r="F13" s="101"/>
      <c r="G13" s="104" t="s">
        <v>601</v>
      </c>
      <c r="H13" s="136">
        <v>23066</v>
      </c>
      <c r="I13" s="136">
        <v>-108</v>
      </c>
      <c r="J13" s="103">
        <f>SUM(H13:I13)</f>
        <v>22958</v>
      </c>
      <c r="K13" s="101"/>
    </row>
    <row r="14" s="91" customFormat="1" ht="26.1" customHeight="1" spans="1:11">
      <c r="A14" s="128">
        <v>10</v>
      </c>
      <c r="B14" s="104" t="s">
        <v>602</v>
      </c>
      <c r="C14" s="110"/>
      <c r="D14" s="110"/>
      <c r="E14" s="103">
        <f>SUM(C14:D14)</f>
        <v>0</v>
      </c>
      <c r="F14" s="101"/>
      <c r="G14" s="104" t="s">
        <v>603</v>
      </c>
      <c r="H14" s="136"/>
      <c r="I14" s="136"/>
      <c r="J14" s="103">
        <f>SUM(H14:I14)</f>
        <v>0</v>
      </c>
      <c r="K14" s="101"/>
    </row>
    <row r="15" s="91" customFormat="1" ht="26.1" customHeight="1" spans="1:11">
      <c r="A15" s="128">
        <v>11</v>
      </c>
      <c r="B15" s="104" t="s">
        <v>604</v>
      </c>
      <c r="C15" s="110"/>
      <c r="D15" s="110"/>
      <c r="E15" s="103">
        <f>SUM(C15:D15)</f>
        <v>0</v>
      </c>
      <c r="F15" s="101"/>
      <c r="G15" s="104" t="s">
        <v>605</v>
      </c>
      <c r="H15" s="136"/>
      <c r="I15" s="136"/>
      <c r="J15" s="103">
        <f>SUM(H15:I15)</f>
        <v>0</v>
      </c>
      <c r="K15" s="101"/>
    </row>
    <row r="16" s="91" customFormat="1" ht="26.1" customHeight="1" spans="1:11">
      <c r="A16" s="128"/>
      <c r="B16" s="121" t="s">
        <v>606</v>
      </c>
      <c r="C16" s="110">
        <v>6000</v>
      </c>
      <c r="D16" s="110"/>
      <c r="E16" s="103">
        <f>SUM(C16:D16)</f>
        <v>6000</v>
      </c>
      <c r="F16" s="101"/>
      <c r="G16" s="121" t="s">
        <v>606</v>
      </c>
      <c r="H16" s="136">
        <v>6000</v>
      </c>
      <c r="I16" s="136"/>
      <c r="J16" s="103">
        <f>SUM(H16:I16)</f>
        <v>6000</v>
      </c>
      <c r="K16" s="101"/>
    </row>
    <row r="17" s="91" customFormat="1" ht="26.1" customHeight="1" spans="1:11">
      <c r="A17" s="128">
        <v>12</v>
      </c>
      <c r="B17" s="99" t="s">
        <v>430</v>
      </c>
      <c r="C17" s="133">
        <f>C18</f>
        <v>7780</v>
      </c>
      <c r="D17" s="137">
        <f>D18</f>
        <v>0</v>
      </c>
      <c r="E17" s="133">
        <f>E18</f>
        <v>7780</v>
      </c>
      <c r="F17" s="101"/>
      <c r="G17" s="138" t="s">
        <v>607</v>
      </c>
      <c r="H17" s="133">
        <f>H18</f>
        <v>3912</v>
      </c>
      <c r="I17" s="133">
        <v>1428</v>
      </c>
      <c r="J17" s="137">
        <v>5340</v>
      </c>
      <c r="K17" s="101"/>
    </row>
    <row r="18" s="91" customFormat="1" ht="26.1" customHeight="1" spans="1:11">
      <c r="A18" s="128">
        <v>13</v>
      </c>
      <c r="B18" s="104" t="s">
        <v>608</v>
      </c>
      <c r="C18" s="139">
        <v>7780</v>
      </c>
      <c r="D18" s="139"/>
      <c r="E18" s="103">
        <f>SUM(C18:D18)</f>
        <v>7780</v>
      </c>
      <c r="F18" s="101"/>
      <c r="G18" s="104" t="s">
        <v>609</v>
      </c>
      <c r="H18" s="112">
        <v>3912</v>
      </c>
      <c r="I18" s="112">
        <v>1428</v>
      </c>
      <c r="J18" s="103">
        <v>5340</v>
      </c>
      <c r="K18" s="101"/>
    </row>
    <row r="19" s="91" customFormat="1" ht="26.1" customHeight="1" spans="1:11">
      <c r="A19" s="128">
        <v>14</v>
      </c>
      <c r="B19" s="104" t="s">
        <v>610</v>
      </c>
      <c r="C19" s="139"/>
      <c r="D19" s="139"/>
      <c r="E19" s="139"/>
      <c r="F19" s="101"/>
      <c r="G19" s="104" t="s">
        <v>611</v>
      </c>
      <c r="H19" s="112"/>
      <c r="I19" s="112"/>
      <c r="J19" s="112"/>
      <c r="K19" s="101"/>
    </row>
  </sheetData>
  <mergeCells count="1">
    <mergeCell ref="A2:K2"/>
  </mergeCells>
  <pageMargins left="0.747916666666667" right="0.747916666666667" top="0.984027777777778" bottom="0.984027777777778" header="0.511805555555556" footer="0.511805555555556"/>
  <pageSetup paperSize="9" scale="80" firstPageNumber="31" fitToHeight="0" orientation="landscape" useFirstPageNumber="1" horizontalDpi="600"/>
  <headerFooter differentOddEven="1">
    <oddFooter>&amp;R— &amp;P —</oddFooter>
    <evenFooter>&amp;L— &amp;P —</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zoomScale="130" zoomScaleNormal="130" workbookViewId="0">
      <selection activeCell="C36" sqref="C36"/>
    </sheetView>
  </sheetViews>
  <sheetFormatPr defaultColWidth="9" defaultRowHeight="13.5" outlineLevelCol="4"/>
  <cols>
    <col min="1" max="1" width="34.75" style="113" customWidth="1"/>
    <col min="2" max="3" width="10.875" style="114" customWidth="1"/>
    <col min="4" max="4" width="14.1916666666667" style="114" customWidth="1"/>
    <col min="5" max="5" width="13.8583333333333" style="113" customWidth="1"/>
    <col min="6" max="231" width="9" style="113"/>
    <col min="232" max="232" width="39.625" style="113" customWidth="1"/>
    <col min="233" max="235" width="15.25" style="113" customWidth="1"/>
    <col min="236" max="236" width="15" style="113" customWidth="1"/>
    <col min="237" max="16384" width="9" style="113"/>
  </cols>
  <sheetData>
    <row r="1" ht="21" customHeight="1" spans="1:4">
      <c r="A1" s="115" t="s">
        <v>612</v>
      </c>
      <c r="B1" s="116"/>
      <c r="C1" s="116"/>
      <c r="D1" s="116"/>
    </row>
    <row r="2" ht="30" customHeight="1" spans="1:5">
      <c r="A2" s="117" t="s">
        <v>613</v>
      </c>
      <c r="B2" s="118"/>
      <c r="C2" s="118"/>
      <c r="D2" s="118"/>
      <c r="E2" s="117"/>
    </row>
    <row r="3" ht="27" customHeight="1" spans="1:5">
      <c r="A3" s="115"/>
      <c r="B3" s="119"/>
      <c r="C3" s="119"/>
      <c r="D3" s="119"/>
      <c r="E3" s="119" t="s">
        <v>439</v>
      </c>
    </row>
    <row r="4" ht="30" customHeight="1" spans="1:5">
      <c r="A4" s="51" t="s">
        <v>10</v>
      </c>
      <c r="B4" s="51" t="s">
        <v>6</v>
      </c>
      <c r="C4" s="48" t="s">
        <v>7</v>
      </c>
      <c r="D4" s="51" t="s">
        <v>8</v>
      </c>
      <c r="E4" s="96" t="s">
        <v>9</v>
      </c>
    </row>
    <row r="5" ht="18" customHeight="1" spans="1:5">
      <c r="A5" s="51" t="s">
        <v>417</v>
      </c>
      <c r="B5" s="97">
        <f>B6+B55</f>
        <v>32978</v>
      </c>
      <c r="C5" s="97">
        <f>C6+C55</f>
        <v>1320</v>
      </c>
      <c r="D5" s="109">
        <f>SUM(B5:C5)</f>
        <v>34298</v>
      </c>
      <c r="E5" s="96"/>
    </row>
    <row r="6" ht="18" customHeight="1" spans="1:5">
      <c r="A6" s="99" t="s">
        <v>586</v>
      </c>
      <c r="B6" s="109">
        <v>25198</v>
      </c>
      <c r="C6" s="100">
        <f>C7+C8+C9+C10+C11+C12</f>
        <v>1320</v>
      </c>
      <c r="D6" s="109">
        <f>SUM(B6:C6)</f>
        <v>26518</v>
      </c>
      <c r="E6" s="120"/>
    </row>
    <row r="7" ht="18" customHeight="1" spans="1:5">
      <c r="A7" s="121" t="s">
        <v>614</v>
      </c>
      <c r="B7" s="103">
        <v>17723</v>
      </c>
      <c r="C7" s="122">
        <v>1980</v>
      </c>
      <c r="D7" s="103">
        <f>SUM(B7:C7)</f>
        <v>19703</v>
      </c>
      <c r="E7" s="120"/>
    </row>
    <row r="8" ht="18" customHeight="1" spans="1:5">
      <c r="A8" s="121" t="s">
        <v>615</v>
      </c>
      <c r="B8" s="103">
        <v>4900</v>
      </c>
      <c r="C8" s="122"/>
      <c r="D8" s="103">
        <f>SUM(B8:C8)</f>
        <v>4900</v>
      </c>
      <c r="E8" s="120"/>
    </row>
    <row r="9" ht="18" customHeight="1" spans="1:5">
      <c r="A9" s="121" t="s">
        <v>616</v>
      </c>
      <c r="B9" s="103">
        <v>195</v>
      </c>
      <c r="C9" s="122"/>
      <c r="D9" s="103">
        <f>SUM(B9:C9)</f>
        <v>195</v>
      </c>
      <c r="E9" s="120"/>
    </row>
    <row r="10" ht="18" customHeight="1" spans="1:5">
      <c r="A10" s="121" t="s">
        <v>617</v>
      </c>
      <c r="B10" s="103">
        <v>900</v>
      </c>
      <c r="C10" s="122"/>
      <c r="D10" s="100">
        <f>B10</f>
        <v>900</v>
      </c>
      <c r="E10" s="120"/>
    </row>
    <row r="11" ht="18" customHeight="1" spans="1:5">
      <c r="A11" s="121" t="s">
        <v>57</v>
      </c>
      <c r="B11" s="103">
        <v>1160</v>
      </c>
      <c r="C11" s="122">
        <v>-460</v>
      </c>
      <c r="D11" s="100">
        <f>B11+C11</f>
        <v>700</v>
      </c>
      <c r="E11" s="120"/>
    </row>
    <row r="12" ht="18" customHeight="1" spans="1:5">
      <c r="A12" s="121" t="s">
        <v>120</v>
      </c>
      <c r="B12" s="103">
        <v>320</v>
      </c>
      <c r="C12" s="122">
        <v>-200</v>
      </c>
      <c r="D12" s="100">
        <f>B12+C12</f>
        <v>120</v>
      </c>
      <c r="E12" s="120"/>
    </row>
    <row r="13" ht="18" customHeight="1" spans="1:5">
      <c r="A13" s="102" t="s">
        <v>588</v>
      </c>
      <c r="B13" s="100">
        <f>B14+B15+B16+B17</f>
        <v>0</v>
      </c>
      <c r="C13" s="100">
        <f>C14+C15+C16+C17</f>
        <v>0</v>
      </c>
      <c r="D13" s="100">
        <f>D14+D15+D16+D17</f>
        <v>0</v>
      </c>
      <c r="E13" s="111"/>
    </row>
    <row r="14" ht="18" customHeight="1" spans="1:5">
      <c r="A14" s="121" t="s">
        <v>614</v>
      </c>
      <c r="B14" s="103"/>
      <c r="C14" s="122"/>
      <c r="D14" s="103">
        <f>SUM(B14:C14)</f>
        <v>0</v>
      </c>
      <c r="E14" s="111"/>
    </row>
    <row r="15" ht="18" customHeight="1" spans="1:5">
      <c r="A15" s="121" t="s">
        <v>615</v>
      </c>
      <c r="B15" s="103"/>
      <c r="C15" s="122"/>
      <c r="D15" s="103">
        <f>SUM(B15:C15)</f>
        <v>0</v>
      </c>
      <c r="E15" s="111"/>
    </row>
    <row r="16" ht="18" customHeight="1" spans="1:5">
      <c r="A16" s="121" t="s">
        <v>618</v>
      </c>
      <c r="B16" s="122"/>
      <c r="C16" s="122"/>
      <c r="D16" s="103">
        <f>SUM(B16:C16)</f>
        <v>0</v>
      </c>
      <c r="E16" s="111"/>
    </row>
    <row r="17" ht="18" customHeight="1" spans="1:5">
      <c r="A17" s="121" t="s">
        <v>617</v>
      </c>
      <c r="B17" s="122"/>
      <c r="C17" s="122"/>
      <c r="D17" s="103">
        <f>SUM(B17:C17)</f>
        <v>0</v>
      </c>
      <c r="E17" s="111"/>
    </row>
    <row r="18" ht="18" customHeight="1" spans="1:5">
      <c r="A18" s="102" t="s">
        <v>590</v>
      </c>
      <c r="B18" s="100">
        <f>B19+B20+B21</f>
        <v>0</v>
      </c>
      <c r="C18" s="100">
        <f>C19+C20+C21</f>
        <v>0</v>
      </c>
      <c r="D18" s="100">
        <f>D19+D20+D21</f>
        <v>0</v>
      </c>
      <c r="E18" s="111"/>
    </row>
    <row r="19" ht="18" customHeight="1" spans="1:5">
      <c r="A19" s="121" t="s">
        <v>614</v>
      </c>
      <c r="B19" s="122"/>
      <c r="C19" s="122"/>
      <c r="D19" s="103">
        <f>SUM(B19:C19)</f>
        <v>0</v>
      </c>
      <c r="E19" s="111"/>
    </row>
    <row r="20" ht="18" customHeight="1" spans="1:5">
      <c r="A20" s="121" t="s">
        <v>615</v>
      </c>
      <c r="B20" s="122"/>
      <c r="C20" s="122"/>
      <c r="D20" s="100">
        <f>B20</f>
        <v>0</v>
      </c>
      <c r="E20" s="111"/>
    </row>
    <row r="21" ht="18" customHeight="1" spans="1:5">
      <c r="A21" s="121" t="s">
        <v>616</v>
      </c>
      <c r="B21" s="122"/>
      <c r="C21" s="122"/>
      <c r="D21" s="100">
        <f>B21</f>
        <v>0</v>
      </c>
      <c r="E21" s="111"/>
    </row>
    <row r="22" ht="18" customHeight="1" spans="1:5">
      <c r="A22" s="102" t="s">
        <v>619</v>
      </c>
      <c r="B22" s="100">
        <f>B23+B24+B25+B26</f>
        <v>0</v>
      </c>
      <c r="C22" s="100">
        <f>C23+C24+C25+C26</f>
        <v>0</v>
      </c>
      <c r="D22" s="100">
        <f>D23+D24+D25+D26</f>
        <v>0</v>
      </c>
      <c r="E22" s="111"/>
    </row>
    <row r="23" ht="18" customHeight="1" spans="1:5">
      <c r="A23" s="121" t="s">
        <v>614</v>
      </c>
      <c r="B23" s="103"/>
      <c r="C23" s="103"/>
      <c r="D23" s="103">
        <f>SUM(B23:C23)</f>
        <v>0</v>
      </c>
      <c r="E23" s="111"/>
    </row>
    <row r="24" ht="18" customHeight="1" spans="1:5">
      <c r="A24" s="121" t="s">
        <v>615</v>
      </c>
      <c r="B24" s="122"/>
      <c r="C24" s="122"/>
      <c r="D24" s="100">
        <f>B24</f>
        <v>0</v>
      </c>
      <c r="E24" s="111"/>
    </row>
    <row r="25" ht="18" customHeight="1" spans="1:5">
      <c r="A25" s="121" t="s">
        <v>616</v>
      </c>
      <c r="B25" s="122"/>
      <c r="C25" s="122"/>
      <c r="D25" s="100">
        <f>B25</f>
        <v>0</v>
      </c>
      <c r="E25" s="111"/>
    </row>
    <row r="26" ht="18" customHeight="1" spans="1:5">
      <c r="A26" s="121" t="s">
        <v>617</v>
      </c>
      <c r="B26" s="122"/>
      <c r="C26" s="122"/>
      <c r="D26" s="100">
        <f>B26</f>
        <v>0</v>
      </c>
      <c r="E26" s="111"/>
    </row>
    <row r="27" ht="18" customHeight="1" spans="1:5">
      <c r="A27" s="102" t="s">
        <v>594</v>
      </c>
      <c r="B27" s="100">
        <f>B28+B31</f>
        <v>0</v>
      </c>
      <c r="C27" s="100">
        <f>C28+C31</f>
        <v>0</v>
      </c>
      <c r="D27" s="100">
        <f>D28+D31</f>
        <v>0</v>
      </c>
      <c r="E27" s="111"/>
    </row>
    <row r="28" ht="18" customHeight="1" spans="1:5">
      <c r="A28" s="121" t="s">
        <v>614</v>
      </c>
      <c r="B28" s="122"/>
      <c r="C28" s="122"/>
      <c r="D28" s="103">
        <f>SUM(B28:C28)</f>
        <v>0</v>
      </c>
      <c r="E28" s="111"/>
    </row>
    <row r="29" ht="18" customHeight="1" spans="1:5">
      <c r="A29" s="121" t="s">
        <v>615</v>
      </c>
      <c r="B29" s="122"/>
      <c r="C29" s="122"/>
      <c r="D29" s="100">
        <f>B29</f>
        <v>0</v>
      </c>
      <c r="E29" s="111"/>
    </row>
    <row r="30" ht="18" customHeight="1" spans="1:5">
      <c r="A30" s="121" t="s">
        <v>616</v>
      </c>
      <c r="B30" s="122"/>
      <c r="C30" s="122"/>
      <c r="D30" s="100">
        <f>B30</f>
        <v>0</v>
      </c>
      <c r="E30" s="111"/>
    </row>
    <row r="31" ht="18" customHeight="1" spans="1:5">
      <c r="A31" s="121" t="s">
        <v>57</v>
      </c>
      <c r="B31" s="122"/>
      <c r="C31" s="122"/>
      <c r="D31" s="103">
        <f>SUM(B31:C31)</f>
        <v>0</v>
      </c>
      <c r="E31" s="111"/>
    </row>
    <row r="32" ht="18" customHeight="1" spans="1:5">
      <c r="A32" s="102" t="s">
        <v>620</v>
      </c>
      <c r="B32" s="100">
        <f>B33+B34+B35</f>
        <v>0</v>
      </c>
      <c r="C32" s="100">
        <f>C33+C34+C35</f>
        <v>0</v>
      </c>
      <c r="D32" s="100">
        <f>D33+D34+D35</f>
        <v>0</v>
      </c>
      <c r="E32" s="111"/>
    </row>
    <row r="33" ht="18" customHeight="1" spans="1:5">
      <c r="A33" s="121" t="s">
        <v>614</v>
      </c>
      <c r="B33" s="103"/>
      <c r="C33" s="122"/>
      <c r="D33" s="103">
        <f>SUM(B33:C33)</f>
        <v>0</v>
      </c>
      <c r="E33" s="111"/>
    </row>
    <row r="34" ht="18" customHeight="1" spans="1:5">
      <c r="A34" s="121" t="s">
        <v>615</v>
      </c>
      <c r="B34" s="103"/>
      <c r="C34" s="122"/>
      <c r="D34" s="103">
        <f>SUM(B34:C34)</f>
        <v>0</v>
      </c>
      <c r="E34" s="111"/>
    </row>
    <row r="35" ht="18" customHeight="1" spans="1:5">
      <c r="A35" s="121" t="s">
        <v>616</v>
      </c>
      <c r="B35" s="122"/>
      <c r="C35" s="122"/>
      <c r="D35" s="103">
        <f>SUM(B35:C35)</f>
        <v>0</v>
      </c>
      <c r="E35" s="111"/>
    </row>
    <row r="36" ht="18" customHeight="1" spans="1:5">
      <c r="A36" s="102" t="s">
        <v>621</v>
      </c>
      <c r="B36" s="100">
        <f>B37+B38+B39+B40+B41+B42</f>
        <v>19198</v>
      </c>
      <c r="C36" s="100">
        <f>C37+C38+C39+C40+C41+C42</f>
        <v>1320</v>
      </c>
      <c r="D36" s="100">
        <f>D37+D38+D39+D40+D41+D42</f>
        <v>20518</v>
      </c>
      <c r="E36" s="111"/>
    </row>
    <row r="37" ht="18" customHeight="1" spans="1:5">
      <c r="A37" s="121" t="s">
        <v>614</v>
      </c>
      <c r="B37" s="103">
        <v>11823</v>
      </c>
      <c r="C37" s="122">
        <v>1980</v>
      </c>
      <c r="D37" s="103">
        <f>SUM(B37:C37)</f>
        <v>13803</v>
      </c>
      <c r="E37" s="111"/>
    </row>
    <row r="38" ht="18" customHeight="1" spans="1:5">
      <c r="A38" s="121" t="s">
        <v>615</v>
      </c>
      <c r="B38" s="103">
        <v>4900</v>
      </c>
      <c r="C38" s="122"/>
      <c r="D38" s="103">
        <f>SUM(B38:C38)</f>
        <v>4900</v>
      </c>
      <c r="E38" s="111"/>
    </row>
    <row r="39" ht="18" customHeight="1" spans="1:5">
      <c r="A39" s="121" t="s">
        <v>616</v>
      </c>
      <c r="B39" s="122">
        <v>95</v>
      </c>
      <c r="C39" s="122"/>
      <c r="D39" s="103">
        <f>SUM(B39:C39)</f>
        <v>95</v>
      </c>
      <c r="E39" s="111"/>
    </row>
    <row r="40" ht="18" customHeight="1" spans="1:5">
      <c r="A40" s="121" t="s">
        <v>617</v>
      </c>
      <c r="B40" s="122">
        <v>900</v>
      </c>
      <c r="C40" s="122"/>
      <c r="D40" s="103">
        <v>900</v>
      </c>
      <c r="E40" s="111"/>
    </row>
    <row r="41" ht="18" customHeight="1" spans="1:5">
      <c r="A41" s="121" t="s">
        <v>57</v>
      </c>
      <c r="B41" s="122">
        <v>1160</v>
      </c>
      <c r="C41" s="122">
        <v>-460</v>
      </c>
      <c r="D41" s="103">
        <f>SUM(B41:C41)</f>
        <v>700</v>
      </c>
      <c r="E41" s="111"/>
    </row>
    <row r="42" ht="18" customHeight="1" spans="1:5">
      <c r="A42" s="121" t="s">
        <v>120</v>
      </c>
      <c r="B42" s="122">
        <v>320</v>
      </c>
      <c r="C42" s="122">
        <v>-200</v>
      </c>
      <c r="D42" s="103">
        <f>B42+C42</f>
        <v>120</v>
      </c>
      <c r="E42" s="111"/>
    </row>
    <row r="43" ht="18" customHeight="1" spans="1:5">
      <c r="A43" s="102" t="s">
        <v>622</v>
      </c>
      <c r="B43" s="100">
        <f>B44+B45</f>
        <v>0</v>
      </c>
      <c r="C43" s="100">
        <f>C44+C45</f>
        <v>0</v>
      </c>
      <c r="D43" s="100">
        <f>D44+D45</f>
        <v>0</v>
      </c>
      <c r="E43" s="111"/>
    </row>
    <row r="44" ht="18" customHeight="1" spans="1:5">
      <c r="A44" s="121" t="s">
        <v>614</v>
      </c>
      <c r="B44" s="122"/>
      <c r="C44" s="122"/>
      <c r="D44" s="103">
        <f>SUM(B44:C44)</f>
        <v>0</v>
      </c>
      <c r="E44" s="111"/>
    </row>
    <row r="45" ht="18" customHeight="1" spans="1:5">
      <c r="A45" s="121" t="s">
        <v>615</v>
      </c>
      <c r="B45" s="122"/>
      <c r="C45" s="122"/>
      <c r="D45" s="103">
        <f>SUM(B45:C45)</f>
        <v>0</v>
      </c>
      <c r="E45" s="111"/>
    </row>
    <row r="46" ht="18" customHeight="1" spans="1:5">
      <c r="A46" s="121" t="s">
        <v>616</v>
      </c>
      <c r="B46" s="122"/>
      <c r="C46" s="122"/>
      <c r="D46" s="103">
        <f>SUM(B46:C46)</f>
        <v>0</v>
      </c>
      <c r="E46" s="111"/>
    </row>
    <row r="47" ht="18" customHeight="1" spans="1:5">
      <c r="A47" s="102" t="s">
        <v>623</v>
      </c>
      <c r="B47" s="100">
        <f>B48+B49</f>
        <v>0</v>
      </c>
      <c r="C47" s="100">
        <f>C48+C49</f>
        <v>0</v>
      </c>
      <c r="D47" s="100">
        <f>D48+D49</f>
        <v>0</v>
      </c>
      <c r="E47" s="111"/>
    </row>
    <row r="48" ht="18" customHeight="1" spans="1:5">
      <c r="A48" s="121" t="s">
        <v>614</v>
      </c>
      <c r="B48" s="122"/>
      <c r="C48" s="122"/>
      <c r="D48" s="103">
        <f>SUM(B48:C48)</f>
        <v>0</v>
      </c>
      <c r="E48" s="111"/>
    </row>
    <row r="49" ht="18" customHeight="1" spans="1:5">
      <c r="A49" s="121" t="s">
        <v>615</v>
      </c>
      <c r="B49" s="122"/>
      <c r="C49" s="122"/>
      <c r="D49" s="103">
        <f>SUM(B49:C49)</f>
        <v>0</v>
      </c>
      <c r="E49" s="111"/>
    </row>
    <row r="50" ht="18" customHeight="1" spans="1:5">
      <c r="A50" s="121" t="s">
        <v>616</v>
      </c>
      <c r="B50" s="122"/>
      <c r="C50" s="122"/>
      <c r="D50" s="103">
        <f>SUM(B50:C50)</f>
        <v>0</v>
      </c>
      <c r="E50" s="111"/>
    </row>
    <row r="51" ht="18" customHeight="1" spans="1:5">
      <c r="A51" s="102" t="s">
        <v>624</v>
      </c>
      <c r="B51" s="103">
        <f>B52+B53</f>
        <v>6000</v>
      </c>
      <c r="C51" s="122">
        <f>C52+C53</f>
        <v>0</v>
      </c>
      <c r="D51" s="122">
        <f>D52+D53</f>
        <v>6000</v>
      </c>
      <c r="E51" s="111"/>
    </row>
    <row r="52" ht="18" customHeight="1" spans="1:5">
      <c r="A52" s="102" t="s">
        <v>625</v>
      </c>
      <c r="B52" s="103">
        <v>6000</v>
      </c>
      <c r="C52" s="122"/>
      <c r="D52" s="103">
        <f>SUM(B52:C52)</f>
        <v>6000</v>
      </c>
      <c r="E52" s="111"/>
    </row>
    <row r="53" ht="18" customHeight="1" spans="1:5">
      <c r="A53" s="102" t="s">
        <v>626</v>
      </c>
      <c r="B53" s="122"/>
      <c r="C53" s="122"/>
      <c r="D53" s="103">
        <f>SUM(B53:C53)</f>
        <v>0</v>
      </c>
      <c r="E53" s="111"/>
    </row>
    <row r="54" ht="18" customHeight="1" spans="1:5">
      <c r="A54" s="123" t="s">
        <v>627</v>
      </c>
      <c r="B54" s="122"/>
      <c r="C54" s="122"/>
      <c r="D54" s="103">
        <f>SUM(B54:C54)</f>
        <v>0</v>
      </c>
      <c r="E54" s="111"/>
    </row>
    <row r="55" ht="18" customHeight="1" spans="1:5">
      <c r="A55" s="99" t="s">
        <v>430</v>
      </c>
      <c r="B55" s="103">
        <f>B56+B67</f>
        <v>7780</v>
      </c>
      <c r="C55" s="103">
        <f>C56+C67</f>
        <v>0</v>
      </c>
      <c r="D55" s="97">
        <f>B55</f>
        <v>7780</v>
      </c>
      <c r="E55" s="111"/>
    </row>
    <row r="56" ht="18" customHeight="1" spans="1:5">
      <c r="A56" s="102" t="s">
        <v>608</v>
      </c>
      <c r="B56" s="124">
        <f>SUM(B57:B66)</f>
        <v>7780</v>
      </c>
      <c r="C56" s="103">
        <f>SUM(C57:C66)</f>
        <v>0</v>
      </c>
      <c r="D56" s="103">
        <f>SUM(D57:D66)</f>
        <v>7780</v>
      </c>
      <c r="E56" s="111"/>
    </row>
    <row r="57" ht="18" customHeight="1" spans="1:5">
      <c r="A57" s="121" t="s">
        <v>628</v>
      </c>
      <c r="B57" s="112">
        <v>0</v>
      </c>
      <c r="C57" s="112">
        <v>0</v>
      </c>
      <c r="D57" s="103">
        <f t="shared" ref="D57:D66" si="0">SUM(B57:C57)</f>
        <v>0</v>
      </c>
      <c r="E57" s="111"/>
    </row>
    <row r="58" ht="18" customHeight="1" spans="1:5">
      <c r="A58" s="121" t="s">
        <v>629</v>
      </c>
      <c r="B58" s="125"/>
      <c r="C58" s="125"/>
      <c r="D58" s="103">
        <f t="shared" si="0"/>
        <v>0</v>
      </c>
      <c r="E58" s="111"/>
    </row>
    <row r="59" ht="18" customHeight="1" spans="1:5">
      <c r="A59" s="121" t="s">
        <v>630</v>
      </c>
      <c r="B59" s="125"/>
      <c r="C59" s="125"/>
      <c r="D59" s="103">
        <f t="shared" si="0"/>
        <v>0</v>
      </c>
      <c r="E59" s="111"/>
    </row>
    <row r="60" ht="18" customHeight="1" spans="1:5">
      <c r="A60" s="121" t="s">
        <v>631</v>
      </c>
      <c r="B60" s="125"/>
      <c r="C60" s="125"/>
      <c r="D60" s="103">
        <f t="shared" si="0"/>
        <v>0</v>
      </c>
      <c r="E60" s="111"/>
    </row>
    <row r="61" ht="18" customHeight="1" spans="1:5">
      <c r="A61" s="121" t="s">
        <v>632</v>
      </c>
      <c r="B61" s="125"/>
      <c r="C61" s="125"/>
      <c r="D61" s="103">
        <f t="shared" si="0"/>
        <v>0</v>
      </c>
      <c r="E61" s="111"/>
    </row>
    <row r="62" ht="18" customHeight="1" spans="1:5">
      <c r="A62" s="121" t="s">
        <v>633</v>
      </c>
      <c r="B62" s="125"/>
      <c r="C62" s="125"/>
      <c r="D62" s="103">
        <f t="shared" si="0"/>
        <v>0</v>
      </c>
      <c r="E62" s="111"/>
    </row>
    <row r="63" ht="18" customHeight="1" spans="1:5">
      <c r="A63" s="121" t="s">
        <v>634</v>
      </c>
      <c r="B63" s="125">
        <v>7196</v>
      </c>
      <c r="C63" s="125"/>
      <c r="D63" s="103">
        <f t="shared" si="0"/>
        <v>7196</v>
      </c>
      <c r="E63" s="111"/>
    </row>
    <row r="64" ht="18" customHeight="1" spans="1:5">
      <c r="A64" s="121" t="s">
        <v>635</v>
      </c>
      <c r="B64" s="125"/>
      <c r="C64" s="125"/>
      <c r="D64" s="103">
        <f t="shared" si="0"/>
        <v>0</v>
      </c>
      <c r="E64" s="111"/>
    </row>
    <row r="65" ht="18" customHeight="1" spans="1:5">
      <c r="A65" s="121" t="s">
        <v>636</v>
      </c>
      <c r="B65" s="125"/>
      <c r="C65" s="125"/>
      <c r="D65" s="103">
        <f t="shared" si="0"/>
        <v>0</v>
      </c>
      <c r="E65" s="111"/>
    </row>
    <row r="66" ht="18" customHeight="1" spans="1:5">
      <c r="A66" s="121" t="s">
        <v>637</v>
      </c>
      <c r="B66" s="125">
        <v>584</v>
      </c>
      <c r="C66" s="125"/>
      <c r="D66" s="103">
        <f t="shared" si="0"/>
        <v>584</v>
      </c>
      <c r="E66" s="111"/>
    </row>
    <row r="67" ht="18" customHeight="1" spans="1:5">
      <c r="A67" s="111" t="s">
        <v>610</v>
      </c>
      <c r="B67" s="112"/>
      <c r="C67" s="112"/>
      <c r="D67" s="112"/>
      <c r="E67" s="111"/>
    </row>
    <row r="68" ht="18" customHeight="1" spans="1:5">
      <c r="A68" s="121" t="s">
        <v>628</v>
      </c>
      <c r="B68" s="112"/>
      <c r="C68" s="112"/>
      <c r="D68" s="112"/>
      <c r="E68" s="111"/>
    </row>
    <row r="69" ht="18" customHeight="1" spans="1:5">
      <c r="A69" s="121" t="s">
        <v>629</v>
      </c>
      <c r="B69" s="112"/>
      <c r="C69" s="112"/>
      <c r="D69" s="112"/>
      <c r="E69" s="111"/>
    </row>
    <row r="70" ht="18" customHeight="1" spans="1:5">
      <c r="A70" s="121" t="s">
        <v>630</v>
      </c>
      <c r="B70" s="112"/>
      <c r="C70" s="112"/>
      <c r="D70" s="112"/>
      <c r="E70" s="111"/>
    </row>
    <row r="71" ht="15.95" customHeight="1" spans="1:5">
      <c r="A71" s="121" t="s">
        <v>631</v>
      </c>
      <c r="B71" s="112"/>
      <c r="C71" s="112"/>
      <c r="D71" s="112"/>
      <c r="E71" s="126"/>
    </row>
    <row r="72" ht="15.95" customHeight="1" spans="1:5">
      <c r="A72" s="121" t="s">
        <v>632</v>
      </c>
      <c r="B72" s="112"/>
      <c r="C72" s="112"/>
      <c r="D72" s="112"/>
      <c r="E72" s="126"/>
    </row>
    <row r="73" ht="15.95" customHeight="1" spans="1:5">
      <c r="A73" s="121" t="s">
        <v>633</v>
      </c>
      <c r="B73" s="112"/>
      <c r="C73" s="112"/>
      <c r="D73" s="112"/>
      <c r="E73" s="126"/>
    </row>
    <row r="74" ht="15.95" customHeight="1" spans="1:5">
      <c r="A74" s="121" t="s">
        <v>634</v>
      </c>
      <c r="B74" s="112"/>
      <c r="C74" s="112"/>
      <c r="D74" s="112"/>
      <c r="E74" s="126"/>
    </row>
    <row r="75" ht="15.95" customHeight="1" spans="1:5">
      <c r="A75" s="121" t="s">
        <v>635</v>
      </c>
      <c r="B75" s="112"/>
      <c r="C75" s="112"/>
      <c r="D75" s="112"/>
      <c r="E75" s="126"/>
    </row>
    <row r="76" ht="15.95" customHeight="1" spans="1:5">
      <c r="A76" s="121" t="s">
        <v>636</v>
      </c>
      <c r="B76" s="112"/>
      <c r="C76" s="112"/>
      <c r="D76" s="112"/>
      <c r="E76" s="126"/>
    </row>
  </sheetData>
  <mergeCells count="1">
    <mergeCell ref="A2:E2"/>
  </mergeCells>
  <pageMargins left="0.944444444444444" right="0.747916666666667" top="0.984027777777778" bottom="0.984027777777778" header="0.511805555555556" footer="0.511805555555556"/>
  <pageSetup paperSize="9" scale="80" firstPageNumber="33" orientation="portrait" useFirstPageNumber="1" horizontalDpi="600"/>
  <headerFooter differentOddEven="1">
    <oddFooter>&amp;R— &amp;P —</oddFooter>
    <evenFooter>&amp;L— &amp;P —</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
  <sheetViews>
    <sheetView zoomScale="130" zoomScaleNormal="130" workbookViewId="0">
      <selection activeCell="C49" sqref="C49"/>
    </sheetView>
  </sheetViews>
  <sheetFormatPr defaultColWidth="9" defaultRowHeight="13.5" outlineLevelCol="4"/>
  <cols>
    <col min="1" max="1" width="36.5" style="91" customWidth="1"/>
    <col min="2" max="3" width="10.875" style="91" customWidth="1"/>
    <col min="4" max="4" width="13.8583333333333" style="91" customWidth="1"/>
    <col min="5" max="5" width="10.4583333333333" style="91" customWidth="1"/>
    <col min="6" max="240" width="9" style="91"/>
    <col min="241" max="241" width="39.375" style="91" customWidth="1"/>
    <col min="242" max="242" width="15.25" style="91" customWidth="1"/>
    <col min="243" max="244" width="12.875" style="91" customWidth="1"/>
    <col min="245" max="245" width="15" style="91" customWidth="1"/>
    <col min="246" max="16384" width="9" style="91"/>
  </cols>
  <sheetData>
    <row r="1" ht="19" customHeight="1" spans="1:4">
      <c r="A1" s="92" t="s">
        <v>638</v>
      </c>
      <c r="B1" s="93"/>
      <c r="C1" s="93"/>
      <c r="D1" s="93"/>
    </row>
    <row r="2" ht="21" spans="1:5">
      <c r="A2" s="94" t="s">
        <v>639</v>
      </c>
      <c r="B2" s="94"/>
      <c r="C2" s="94"/>
      <c r="D2" s="94"/>
      <c r="E2" s="94"/>
    </row>
    <row r="3" ht="15.95" customHeight="1" spans="1:5">
      <c r="A3" s="92"/>
      <c r="B3" s="95"/>
      <c r="C3" s="95"/>
      <c r="D3" s="95"/>
      <c r="E3" s="95" t="s">
        <v>439</v>
      </c>
    </row>
    <row r="4" ht="32.1" customHeight="1" spans="1:5">
      <c r="A4" s="51" t="s">
        <v>10</v>
      </c>
      <c r="B4" s="51" t="s">
        <v>6</v>
      </c>
      <c r="C4" s="48" t="s">
        <v>7</v>
      </c>
      <c r="D4" s="51" t="s">
        <v>8</v>
      </c>
      <c r="E4" s="96" t="s">
        <v>9</v>
      </c>
    </row>
    <row r="5" ht="18" customHeight="1" spans="1:5">
      <c r="A5" s="51" t="s">
        <v>418</v>
      </c>
      <c r="B5" s="97">
        <f>B6+B48</f>
        <v>32978</v>
      </c>
      <c r="C5" s="97">
        <f>C6+C48</f>
        <v>1320</v>
      </c>
      <c r="D5" s="97">
        <f>D6+D48</f>
        <v>34298</v>
      </c>
      <c r="E5" s="98"/>
    </row>
    <row r="6" ht="18" customHeight="1" spans="1:5">
      <c r="A6" s="99" t="s">
        <v>640</v>
      </c>
      <c r="B6" s="100">
        <f>B8+B14+B21+B26+B31+B37+B40+B44+B46</f>
        <v>29066</v>
      </c>
      <c r="C6" s="100">
        <f>C8+C14+C21+C26+C31+C37+C40+C44+C46</f>
        <v>-108</v>
      </c>
      <c r="D6" s="100">
        <f>D8+D14+D21+D26+D31+D37+D40+D44+D46</f>
        <v>28958</v>
      </c>
      <c r="E6" s="101"/>
    </row>
    <row r="7" ht="18" customHeight="1" spans="1:5">
      <c r="A7" s="102" t="s">
        <v>641</v>
      </c>
      <c r="B7" s="100">
        <v>22538</v>
      </c>
      <c r="C7" s="100"/>
      <c r="D7" s="103">
        <f t="shared" ref="D7:D20" si="0">SUM(B7:C7)</f>
        <v>22538</v>
      </c>
      <c r="E7" s="101"/>
    </row>
    <row r="8" ht="18" customHeight="1" spans="1:5">
      <c r="A8" s="102" t="s">
        <v>642</v>
      </c>
      <c r="B8" s="100">
        <f>B9+B13</f>
        <v>0</v>
      </c>
      <c r="C8" s="100">
        <f>C9+C13</f>
        <v>0</v>
      </c>
      <c r="D8" s="103">
        <f t="shared" si="0"/>
        <v>0</v>
      </c>
      <c r="E8" s="101"/>
    </row>
    <row r="9" ht="18" customHeight="1" spans="1:5">
      <c r="A9" s="104" t="s">
        <v>643</v>
      </c>
      <c r="B9" s="100">
        <f>B10+B11</f>
        <v>0</v>
      </c>
      <c r="C9" s="100">
        <f>C10+C11</f>
        <v>0</v>
      </c>
      <c r="D9" s="103">
        <f t="shared" si="0"/>
        <v>0</v>
      </c>
      <c r="E9" s="101"/>
    </row>
    <row r="10" ht="18" customHeight="1" spans="1:5">
      <c r="A10" s="104" t="s">
        <v>644</v>
      </c>
      <c r="B10" s="103"/>
      <c r="C10" s="103"/>
      <c r="D10" s="103">
        <f t="shared" si="0"/>
        <v>0</v>
      </c>
      <c r="E10" s="101"/>
    </row>
    <row r="11" ht="18" customHeight="1" spans="1:5">
      <c r="A11" s="104" t="s">
        <v>645</v>
      </c>
      <c r="B11" s="103"/>
      <c r="C11" s="103"/>
      <c r="D11" s="103">
        <f t="shared" si="0"/>
        <v>0</v>
      </c>
      <c r="E11" s="101"/>
    </row>
    <row r="12" ht="18" customHeight="1" spans="1:5">
      <c r="A12" s="104" t="s">
        <v>646</v>
      </c>
      <c r="B12" s="103"/>
      <c r="C12" s="103"/>
      <c r="D12" s="103">
        <f t="shared" si="0"/>
        <v>0</v>
      </c>
      <c r="E12" s="101"/>
    </row>
    <row r="13" ht="18" customHeight="1" spans="1:5">
      <c r="A13" s="104" t="s">
        <v>647</v>
      </c>
      <c r="B13" s="103"/>
      <c r="C13" s="103"/>
      <c r="D13" s="103">
        <f t="shared" si="0"/>
        <v>0</v>
      </c>
      <c r="E13" s="101"/>
    </row>
    <row r="14" ht="18" customHeight="1" spans="1:5">
      <c r="A14" s="102" t="s">
        <v>648</v>
      </c>
      <c r="B14" s="100">
        <f>B15+D19</f>
        <v>0</v>
      </c>
      <c r="C14" s="100">
        <f>C15+E19</f>
        <v>0</v>
      </c>
      <c r="D14" s="103">
        <f t="shared" si="0"/>
        <v>0</v>
      </c>
      <c r="E14" s="101"/>
    </row>
    <row r="15" ht="18" customHeight="1" spans="1:5">
      <c r="A15" s="104" t="s">
        <v>649</v>
      </c>
      <c r="B15" s="100">
        <f>B16+B17</f>
        <v>0</v>
      </c>
      <c r="C15" s="100">
        <f>C16+C17</f>
        <v>0</v>
      </c>
      <c r="D15" s="103">
        <f t="shared" si="0"/>
        <v>0</v>
      </c>
      <c r="E15" s="101"/>
    </row>
    <row r="16" ht="18" customHeight="1" spans="1:5">
      <c r="A16" s="104" t="s">
        <v>650</v>
      </c>
      <c r="B16" s="103"/>
      <c r="C16" s="103"/>
      <c r="D16" s="103">
        <f t="shared" si="0"/>
        <v>0</v>
      </c>
      <c r="E16" s="101"/>
    </row>
    <row r="17" ht="18" customHeight="1" spans="1:5">
      <c r="A17" s="104" t="s">
        <v>651</v>
      </c>
      <c r="B17" s="103"/>
      <c r="C17" s="103"/>
      <c r="D17" s="103">
        <f t="shared" si="0"/>
        <v>0</v>
      </c>
      <c r="E17" s="101"/>
    </row>
    <row r="18" ht="18" customHeight="1" spans="1:5">
      <c r="A18" s="104" t="s">
        <v>646</v>
      </c>
      <c r="B18" s="103"/>
      <c r="C18" s="103"/>
      <c r="D18" s="103">
        <f t="shared" si="0"/>
        <v>0</v>
      </c>
      <c r="E18" s="101"/>
    </row>
    <row r="19" ht="18" customHeight="1" spans="1:5">
      <c r="A19" s="104" t="s">
        <v>652</v>
      </c>
      <c r="B19" s="103"/>
      <c r="C19" s="103"/>
      <c r="D19" s="103">
        <f t="shared" si="0"/>
        <v>0</v>
      </c>
      <c r="E19" s="101"/>
    </row>
    <row r="20" ht="18" customHeight="1" spans="1:5">
      <c r="A20" s="104" t="s">
        <v>653</v>
      </c>
      <c r="B20" s="105"/>
      <c r="C20" s="106"/>
      <c r="D20" s="103">
        <f t="shared" si="0"/>
        <v>0</v>
      </c>
      <c r="E20" s="101"/>
    </row>
    <row r="21" ht="18" customHeight="1" spans="1:5">
      <c r="A21" s="102" t="s">
        <v>654</v>
      </c>
      <c r="B21" s="107">
        <f>B22+B25</f>
        <v>0</v>
      </c>
      <c r="C21" s="107">
        <f>C22+C25</f>
        <v>0</v>
      </c>
      <c r="D21" s="107">
        <f>D22+D25</f>
        <v>0</v>
      </c>
      <c r="E21" s="101"/>
    </row>
    <row r="22" ht="18" customHeight="1" spans="1:5">
      <c r="A22" s="104" t="s">
        <v>655</v>
      </c>
      <c r="B22" s="103">
        <f>B23+B24</f>
        <v>0</v>
      </c>
      <c r="C22" s="103">
        <f>C23+C24</f>
        <v>0</v>
      </c>
      <c r="D22" s="103">
        <f>D23+D24</f>
        <v>0</v>
      </c>
      <c r="E22" s="101"/>
    </row>
    <row r="23" ht="18" customHeight="1" spans="1:5">
      <c r="A23" s="104" t="s">
        <v>656</v>
      </c>
      <c r="B23" s="103"/>
      <c r="C23" s="103"/>
      <c r="D23" s="103">
        <f t="shared" ref="D23:D25" si="1">SUM(B23:C23)</f>
        <v>0</v>
      </c>
      <c r="E23" s="101"/>
    </row>
    <row r="24" ht="18" customHeight="1" spans="1:5">
      <c r="A24" s="104" t="s">
        <v>657</v>
      </c>
      <c r="B24" s="103"/>
      <c r="C24" s="103"/>
      <c r="D24" s="103">
        <f t="shared" si="1"/>
        <v>0</v>
      </c>
      <c r="E24" s="101"/>
    </row>
    <row r="25" ht="18" customHeight="1" spans="1:5">
      <c r="A25" s="104" t="s">
        <v>658</v>
      </c>
      <c r="B25" s="103"/>
      <c r="C25" s="103"/>
      <c r="D25" s="103">
        <f t="shared" si="1"/>
        <v>0</v>
      </c>
      <c r="E25" s="101"/>
    </row>
    <row r="26" ht="18" customHeight="1" spans="1:5">
      <c r="A26" s="102" t="s">
        <v>659</v>
      </c>
      <c r="B26" s="100">
        <f>B27+B30</f>
        <v>0</v>
      </c>
      <c r="C26" s="100">
        <f>C27+C30</f>
        <v>0</v>
      </c>
      <c r="D26" s="100">
        <f>D27+D30</f>
        <v>0</v>
      </c>
      <c r="E26" s="101"/>
    </row>
    <row r="27" ht="18" customHeight="1" spans="1:5">
      <c r="A27" s="104" t="s">
        <v>660</v>
      </c>
      <c r="B27" s="103"/>
      <c r="C27" s="103"/>
      <c r="D27" s="103">
        <f t="shared" ref="D27:D30" si="2">SUM(B27:C27)</f>
        <v>0</v>
      </c>
      <c r="E27" s="101"/>
    </row>
    <row r="28" ht="18" customHeight="1" spans="1:5">
      <c r="A28" s="104" t="s">
        <v>661</v>
      </c>
      <c r="B28" s="103"/>
      <c r="C28" s="103"/>
      <c r="D28" s="103">
        <f t="shared" si="2"/>
        <v>0</v>
      </c>
      <c r="E28" s="101"/>
    </row>
    <row r="29" ht="18" customHeight="1" spans="1:5">
      <c r="A29" s="104" t="s">
        <v>662</v>
      </c>
      <c r="B29" s="103"/>
      <c r="C29" s="103"/>
      <c r="D29" s="103">
        <f t="shared" si="2"/>
        <v>0</v>
      </c>
      <c r="E29" s="101"/>
    </row>
    <row r="30" ht="18" customHeight="1" spans="1:5">
      <c r="A30" s="104" t="s">
        <v>663</v>
      </c>
      <c r="B30" s="103"/>
      <c r="C30" s="103"/>
      <c r="D30" s="103">
        <f t="shared" si="2"/>
        <v>0</v>
      </c>
      <c r="E30" s="101"/>
    </row>
    <row r="31" ht="18" customHeight="1" spans="1:5">
      <c r="A31" s="102" t="s">
        <v>664</v>
      </c>
      <c r="B31" s="100">
        <f>B32+B36</f>
        <v>0</v>
      </c>
      <c r="C31" s="100">
        <f>C32+C36</f>
        <v>0</v>
      </c>
      <c r="D31" s="100">
        <f>D32+D36</f>
        <v>0</v>
      </c>
      <c r="E31" s="101"/>
    </row>
    <row r="32" ht="18" customHeight="1" spans="1:5">
      <c r="A32" s="104" t="s">
        <v>643</v>
      </c>
      <c r="B32" s="100">
        <f>B33+B34+B35</f>
        <v>0</v>
      </c>
      <c r="C32" s="100">
        <f>C33+C34+C35</f>
        <v>0</v>
      </c>
      <c r="D32" s="100">
        <f>D33+D34+D35</f>
        <v>0</v>
      </c>
      <c r="E32" s="101"/>
    </row>
    <row r="33" ht="18" customHeight="1" spans="1:5">
      <c r="A33" s="104" t="s">
        <v>665</v>
      </c>
      <c r="B33" s="103"/>
      <c r="C33" s="103"/>
      <c r="D33" s="103">
        <f t="shared" ref="D33:D36" si="3">SUM(B33:C33)</f>
        <v>0</v>
      </c>
      <c r="E33" s="101"/>
    </row>
    <row r="34" ht="18" customHeight="1" spans="1:5">
      <c r="A34" s="104" t="s">
        <v>666</v>
      </c>
      <c r="B34" s="103"/>
      <c r="C34" s="103"/>
      <c r="D34" s="103">
        <f t="shared" si="3"/>
        <v>0</v>
      </c>
      <c r="E34" s="101"/>
    </row>
    <row r="35" ht="18" customHeight="1" spans="1:5">
      <c r="A35" s="104" t="s">
        <v>667</v>
      </c>
      <c r="B35" s="103"/>
      <c r="C35" s="103"/>
      <c r="D35" s="103">
        <f t="shared" si="3"/>
        <v>0</v>
      </c>
      <c r="E35" s="101"/>
    </row>
    <row r="36" ht="18" customHeight="1" spans="1:5">
      <c r="A36" s="104" t="s">
        <v>668</v>
      </c>
      <c r="B36" s="103"/>
      <c r="C36" s="103"/>
      <c r="D36" s="103">
        <f t="shared" si="3"/>
        <v>0</v>
      </c>
      <c r="E36" s="101"/>
    </row>
    <row r="37" ht="18" customHeight="1" spans="1:5">
      <c r="A37" s="102" t="s">
        <v>669</v>
      </c>
      <c r="B37" s="100">
        <f>B38+B39</f>
        <v>23066</v>
      </c>
      <c r="C37" s="100">
        <f>C38+C39</f>
        <v>-108</v>
      </c>
      <c r="D37" s="100">
        <f>D38+D39</f>
        <v>22958</v>
      </c>
      <c r="E37" s="101"/>
    </row>
    <row r="38" ht="18" customHeight="1" spans="1:5">
      <c r="A38" s="104" t="s">
        <v>643</v>
      </c>
      <c r="B38" s="103">
        <v>22538</v>
      </c>
      <c r="C38" s="103"/>
      <c r="D38" s="103">
        <f t="shared" ref="D38:D43" si="4">SUM(B38:C38)</f>
        <v>22538</v>
      </c>
      <c r="E38" s="101"/>
    </row>
    <row r="39" ht="18" customHeight="1" spans="1:5">
      <c r="A39" s="104" t="s">
        <v>670</v>
      </c>
      <c r="B39" s="103">
        <v>528</v>
      </c>
      <c r="C39" s="103">
        <v>-108</v>
      </c>
      <c r="D39" s="103">
        <f t="shared" si="4"/>
        <v>420</v>
      </c>
      <c r="E39" s="101"/>
    </row>
    <row r="40" ht="18" customHeight="1" spans="1:5">
      <c r="A40" s="102" t="s">
        <v>671</v>
      </c>
      <c r="B40" s="100">
        <f>B41+B42</f>
        <v>0</v>
      </c>
      <c r="C40" s="100">
        <f>C41+C42</f>
        <v>0</v>
      </c>
      <c r="D40" s="100">
        <f>D41+D42</f>
        <v>0</v>
      </c>
      <c r="E40" s="101"/>
    </row>
    <row r="41" ht="18" customHeight="1" spans="1:5">
      <c r="A41" s="104" t="s">
        <v>655</v>
      </c>
      <c r="B41" s="103"/>
      <c r="C41" s="103"/>
      <c r="D41" s="103">
        <f t="shared" si="4"/>
        <v>0</v>
      </c>
      <c r="E41" s="101"/>
    </row>
    <row r="42" ht="18" customHeight="1" spans="1:5">
      <c r="A42" s="104" t="s">
        <v>672</v>
      </c>
      <c r="B42" s="103"/>
      <c r="C42" s="103"/>
      <c r="D42" s="103">
        <f t="shared" si="4"/>
        <v>0</v>
      </c>
      <c r="E42" s="101"/>
    </row>
    <row r="43" ht="18" customHeight="1" spans="1:5">
      <c r="A43" s="104" t="s">
        <v>673</v>
      </c>
      <c r="B43" s="103"/>
      <c r="C43" s="103"/>
      <c r="D43" s="103">
        <f t="shared" si="4"/>
        <v>0</v>
      </c>
      <c r="E43" s="101"/>
    </row>
    <row r="44" ht="18" customHeight="1" spans="1:5">
      <c r="A44" s="102" t="s">
        <v>674</v>
      </c>
      <c r="B44" s="100">
        <f t="shared" ref="B44:B48" si="5">B45</f>
        <v>0</v>
      </c>
      <c r="C44" s="100">
        <f t="shared" ref="C44:C48" si="6">C45</f>
        <v>0</v>
      </c>
      <c r="D44" s="100">
        <f t="shared" ref="D44:D48" si="7">D45</f>
        <v>0</v>
      </c>
      <c r="E44" s="101"/>
    </row>
    <row r="45" ht="18" customHeight="1" spans="1:5">
      <c r="A45" s="104" t="s">
        <v>675</v>
      </c>
      <c r="B45" s="103"/>
      <c r="C45" s="103"/>
      <c r="D45" s="103">
        <f t="shared" ref="D45:D55" si="8">SUM(B45:C45)</f>
        <v>0</v>
      </c>
      <c r="E45" s="101"/>
    </row>
    <row r="46" ht="18" customHeight="1" spans="1:5">
      <c r="A46" s="108" t="s">
        <v>676</v>
      </c>
      <c r="B46" s="103">
        <f t="shared" si="5"/>
        <v>6000</v>
      </c>
      <c r="C46" s="103">
        <f t="shared" si="6"/>
        <v>0</v>
      </c>
      <c r="D46" s="103">
        <f t="shared" si="7"/>
        <v>6000</v>
      </c>
      <c r="E46" s="101"/>
    </row>
    <row r="47" ht="18" customHeight="1" spans="1:5">
      <c r="A47" s="108" t="s">
        <v>677</v>
      </c>
      <c r="B47" s="103">
        <v>6000</v>
      </c>
      <c r="C47" s="103"/>
      <c r="D47" s="103">
        <f t="shared" si="8"/>
        <v>6000</v>
      </c>
      <c r="E47" s="101"/>
    </row>
    <row r="48" ht="18" customHeight="1" spans="1:5">
      <c r="A48" s="99" t="s">
        <v>429</v>
      </c>
      <c r="B48" s="109">
        <f t="shared" si="5"/>
        <v>3912</v>
      </c>
      <c r="C48" s="109">
        <f t="shared" si="6"/>
        <v>1428</v>
      </c>
      <c r="D48" s="109">
        <f t="shared" si="7"/>
        <v>5340</v>
      </c>
      <c r="E48" s="101"/>
    </row>
    <row r="49" ht="18" customHeight="1" spans="1:5">
      <c r="A49" s="102" t="s">
        <v>678</v>
      </c>
      <c r="B49" s="103">
        <f>B51+B52+B53+B54+B55+B56+B57+B58+B59</f>
        <v>3912</v>
      </c>
      <c r="C49" s="103">
        <f>C51+C52+C53+C54+C55+C56+C57+C58+C59</f>
        <v>1428</v>
      </c>
      <c r="D49" s="103">
        <f>D51+D52+D53+D54+D55+D56+D57+D58+D59</f>
        <v>5340</v>
      </c>
      <c r="E49" s="101"/>
    </row>
    <row r="50" ht="18" customHeight="1" spans="1:5">
      <c r="A50" s="104" t="s">
        <v>679</v>
      </c>
      <c r="B50" s="103">
        <v>0</v>
      </c>
      <c r="C50" s="103">
        <v>0</v>
      </c>
      <c r="D50" s="103">
        <f t="shared" si="8"/>
        <v>0</v>
      </c>
      <c r="E50" s="101"/>
    </row>
    <row r="51" ht="18" customHeight="1" spans="1:5">
      <c r="A51" s="104" t="s">
        <v>680</v>
      </c>
      <c r="B51" s="110"/>
      <c r="C51" s="110"/>
      <c r="D51" s="103">
        <f t="shared" si="8"/>
        <v>0</v>
      </c>
      <c r="E51" s="101"/>
    </row>
    <row r="52" ht="18" customHeight="1" spans="1:5">
      <c r="A52" s="104" t="s">
        <v>681</v>
      </c>
      <c r="B52" s="110"/>
      <c r="C52" s="110"/>
      <c r="D52" s="103">
        <f t="shared" si="8"/>
        <v>0</v>
      </c>
      <c r="E52" s="101"/>
    </row>
    <row r="53" ht="18" customHeight="1" spans="1:5">
      <c r="A53" s="104" t="s">
        <v>682</v>
      </c>
      <c r="B53" s="110"/>
      <c r="C53" s="110"/>
      <c r="D53" s="103">
        <f t="shared" si="8"/>
        <v>0</v>
      </c>
      <c r="E53" s="101"/>
    </row>
    <row r="54" ht="18" customHeight="1" spans="1:5">
      <c r="A54" s="104" t="s">
        <v>683</v>
      </c>
      <c r="B54" s="110"/>
      <c r="C54" s="110"/>
      <c r="D54" s="103">
        <f t="shared" si="8"/>
        <v>0</v>
      </c>
      <c r="E54" s="101"/>
    </row>
    <row r="55" ht="18" customHeight="1" spans="1:5">
      <c r="A55" s="104" t="s">
        <v>684</v>
      </c>
      <c r="B55" s="110"/>
      <c r="C55" s="110"/>
      <c r="D55" s="103">
        <f t="shared" si="8"/>
        <v>0</v>
      </c>
      <c r="E55" s="101"/>
    </row>
    <row r="56" ht="18" customHeight="1" spans="1:5">
      <c r="A56" s="104" t="s">
        <v>685</v>
      </c>
      <c r="B56" s="110">
        <v>3328</v>
      </c>
      <c r="C56" s="110">
        <v>1428</v>
      </c>
      <c r="D56" s="103">
        <v>4756</v>
      </c>
      <c r="E56" s="101"/>
    </row>
    <row r="57" ht="18" customHeight="1" spans="1:5">
      <c r="A57" s="104" t="s">
        <v>686</v>
      </c>
      <c r="B57" s="110"/>
      <c r="C57" s="110"/>
      <c r="D57" s="103">
        <f t="shared" ref="D57:D59" si="9">SUM(B57:C57)</f>
        <v>0</v>
      </c>
      <c r="E57" s="101"/>
    </row>
    <row r="58" ht="18" customHeight="1" spans="1:5">
      <c r="A58" s="104" t="s">
        <v>687</v>
      </c>
      <c r="B58" s="110"/>
      <c r="C58" s="110"/>
      <c r="D58" s="103">
        <f t="shared" si="9"/>
        <v>0</v>
      </c>
      <c r="E58" s="101"/>
    </row>
    <row r="59" ht="18" customHeight="1" spans="1:5">
      <c r="A59" s="104" t="s">
        <v>688</v>
      </c>
      <c r="B59" s="110">
        <v>584</v>
      </c>
      <c r="C59" s="110"/>
      <c r="D59" s="103">
        <f t="shared" si="9"/>
        <v>584</v>
      </c>
      <c r="E59" s="101"/>
    </row>
    <row r="60" ht="18" customHeight="1" spans="1:5">
      <c r="A60" s="111" t="s">
        <v>689</v>
      </c>
      <c r="B60" s="112"/>
      <c r="C60" s="112"/>
      <c r="D60" s="112"/>
      <c r="E60" s="101"/>
    </row>
    <row r="61" ht="18" customHeight="1" spans="1:5">
      <c r="A61" s="104" t="s">
        <v>679</v>
      </c>
      <c r="B61" s="112"/>
      <c r="C61" s="112"/>
      <c r="D61" s="112"/>
      <c r="E61" s="101"/>
    </row>
    <row r="62" ht="18" customHeight="1" spans="1:5">
      <c r="A62" s="104" t="s">
        <v>680</v>
      </c>
      <c r="B62" s="112"/>
      <c r="C62" s="112"/>
      <c r="D62" s="112"/>
      <c r="E62" s="101"/>
    </row>
    <row r="63" ht="18" customHeight="1" spans="1:5">
      <c r="A63" s="104" t="s">
        <v>681</v>
      </c>
      <c r="B63" s="112"/>
      <c r="C63" s="112"/>
      <c r="D63" s="112"/>
      <c r="E63" s="101"/>
    </row>
    <row r="64" ht="18" customHeight="1" spans="1:5">
      <c r="A64" s="104" t="s">
        <v>682</v>
      </c>
      <c r="B64" s="112"/>
      <c r="C64" s="112"/>
      <c r="D64" s="112"/>
      <c r="E64" s="101"/>
    </row>
    <row r="65" ht="18" customHeight="1" spans="1:5">
      <c r="A65" s="104" t="s">
        <v>683</v>
      </c>
      <c r="B65" s="112"/>
      <c r="C65" s="112"/>
      <c r="D65" s="112"/>
      <c r="E65" s="101"/>
    </row>
    <row r="66" ht="18" customHeight="1" spans="1:5">
      <c r="A66" s="104" t="s">
        <v>684</v>
      </c>
      <c r="B66" s="112"/>
      <c r="C66" s="112"/>
      <c r="D66" s="112"/>
      <c r="E66" s="101"/>
    </row>
    <row r="67" ht="15" customHeight="1" spans="1:5">
      <c r="A67" s="104" t="s">
        <v>685</v>
      </c>
      <c r="B67" s="112"/>
      <c r="C67" s="112"/>
      <c r="D67" s="112"/>
      <c r="E67" s="101"/>
    </row>
    <row r="68" ht="18" customHeight="1" spans="1:5">
      <c r="A68" s="104" t="s">
        <v>686</v>
      </c>
      <c r="B68" s="112"/>
      <c r="C68" s="112"/>
      <c r="D68" s="112"/>
      <c r="E68" s="101"/>
    </row>
    <row r="69" ht="18" customHeight="1" spans="1:5">
      <c r="A69" s="104" t="s">
        <v>687</v>
      </c>
      <c r="B69" s="112"/>
      <c r="C69" s="112"/>
      <c r="D69" s="112"/>
      <c r="E69" s="101"/>
    </row>
  </sheetData>
  <mergeCells count="1">
    <mergeCell ref="A2:E2"/>
  </mergeCells>
  <pageMargins left="0.944444444444444" right="0.550694444444444" top="0.984027777777778" bottom="0.984027777777778" header="0.511805555555556" footer="0.511805555555556"/>
  <pageSetup paperSize="9" scale="80" firstPageNumber="35" orientation="portrait" useFirstPageNumber="1" horizontalDpi="600"/>
  <headerFooter differentOddEven="1">
    <oddFooter>&amp;R— &amp;P —</oddFooter>
    <evenFooter>&amp;L—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表1.一般公共预算平衡表</vt:lpstr>
      <vt:lpstr>表2.一般公共预算平衡明细</vt:lpstr>
      <vt:lpstr>表3.一般公共预算项目明细表</vt:lpstr>
      <vt:lpstr>表4.政府性基金平衡表</vt:lpstr>
      <vt:lpstr>表5.政府性基金平衡明细表</vt:lpstr>
      <vt:lpstr>表6.政府性基金项目明细表</vt:lpstr>
      <vt:lpstr>表7.社会保险基金平衡表</vt:lpstr>
      <vt:lpstr>表8.社会保险基金收入明细表</vt:lpstr>
      <vt:lpstr>表9.社会保险基金支出明细表</vt:lpstr>
      <vt:lpstr>表10.国有资本经营平衡表</vt:lpstr>
      <vt:lpstr>表11.国有资本经营预算明细表</vt:lpstr>
      <vt:lpstr>表12.债券资金安排明细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玉健</cp:lastModifiedBy>
  <dcterms:created xsi:type="dcterms:W3CDTF">2017-07-13T17:15:00Z</dcterms:created>
  <cp:lastPrinted>2020-12-27T20:37:00Z</cp:lastPrinted>
  <dcterms:modified xsi:type="dcterms:W3CDTF">2023-01-04T01:22:52Z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ubyTemplateID" linkTarget="0">
    <vt:lpwstr>14</vt:lpwstr>
  </property>
  <property fmtid="{D5CDD505-2E9C-101B-9397-08002B2CF9AE}" pid="4" name="ICV">
    <vt:lpwstr>311409AE9D154781B3E9853C2A269584</vt:lpwstr>
  </property>
</Properties>
</file>