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07" tabRatio="892"/>
  </bookViews>
  <sheets>
    <sheet name="附表-镇街项目明细" sheetId="4" r:id="rId1"/>
  </sheets>
  <definedNames>
    <definedName name="_xlnm._FilterDatabase" localSheetId="0" hidden="1">'附表-镇街项目明细'!$A$4:$M$89</definedName>
    <definedName name="_xlnm.Print_Titles" localSheetId="0">'附表-镇街项目明细'!$1:$4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E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实际到镇120.58
</t>
        </r>
      </text>
    </comment>
  </commentList>
</comments>
</file>

<file path=xl/sharedStrings.xml><?xml version="1.0" encoding="utf-8"?>
<sst xmlns="http://schemas.openxmlformats.org/spreadsheetml/2006/main" count="370" uniqueCount="127">
  <si>
    <t>新丰县2022年驻镇帮镇扶村资金项目完成情况统计表</t>
  </si>
  <si>
    <t xml:space="preserve">截止日期：2022年12月9日                                                                                                                                                   </t>
  </si>
  <si>
    <t>单位：万元</t>
  </si>
  <si>
    <t>序号</t>
  </si>
  <si>
    <t>项目名称</t>
  </si>
  <si>
    <t>资金类型</t>
  </si>
  <si>
    <t>责任单位</t>
  </si>
  <si>
    <t>项目金额</t>
  </si>
  <si>
    <t>项目当前进展（财审/立项/未开工/在建/已完工但未竣工决算/已竣工决算）</t>
  </si>
  <si>
    <t>已开工项目工程进度（%）</t>
  </si>
  <si>
    <t>资金支出</t>
  </si>
  <si>
    <t>资金支出率</t>
  </si>
  <si>
    <t>开工项目所处阶段及涉及金额</t>
  </si>
  <si>
    <t>项目完工时限(下一步计划、预计完成时间）</t>
  </si>
  <si>
    <t>备注</t>
  </si>
  <si>
    <t>项目已开工，业主单位应按合同约定或工程进度报账但未启动报账金额</t>
  </si>
  <si>
    <t>业主单位已按合同约定或工程进度填报资金申请待财政支付金额</t>
  </si>
  <si>
    <t>农村改厕问题摸排整改项目</t>
  </si>
  <si>
    <t>2022年省级涉农（驻镇）</t>
  </si>
  <si>
    <t>在建</t>
  </si>
  <si>
    <t>美丽乡村建设项目</t>
  </si>
  <si>
    <t>2022年县级</t>
  </si>
  <si>
    <t xml:space="preserve"> 2022年县级为美丽乡村建设资金，从省级涉农列支。其中新到位新丰县创建省级新农村连片示范项目延伸工程--罗峒纸洞示范村 93.9541万元</t>
  </si>
  <si>
    <t>丰城街道巨型稻、多年生稻示范项目</t>
  </si>
  <si>
    <t>已完工但未竣工决算</t>
  </si>
  <si>
    <t>人居环境整治清拆</t>
  </si>
  <si>
    <t>2022年东莞市</t>
  </si>
  <si>
    <t>新到位资金</t>
  </si>
  <si>
    <t>乡村产业发展项目</t>
  </si>
  <si>
    <t>已竣工决算</t>
  </si>
  <si>
    <t>巨型水稻实验田改造项目</t>
  </si>
  <si>
    <t>返贫致贫监测和帮扶项目</t>
  </si>
  <si>
    <t>一氧化碳排查整改项目</t>
  </si>
  <si>
    <t>2022.12.31</t>
  </si>
  <si>
    <t>特色产业扶持项目</t>
  </si>
  <si>
    <t>2022年省级（第二批）</t>
  </si>
  <si>
    <t>扶贫资产后续管理项目</t>
  </si>
  <si>
    <t>村内道路干道建设项目</t>
  </si>
  <si>
    <t>每公里补助18万元</t>
  </si>
  <si>
    <t xml:space="preserve"> 2022年县级为美丽乡村建设资金，从省级涉农列支 </t>
  </si>
  <si>
    <t>村内道路（巷道）硬底化建设</t>
  </si>
  <si>
    <t>加快拨款进度</t>
  </si>
  <si>
    <t>村干路道路硬底化</t>
  </si>
  <si>
    <t>促进工程进度</t>
  </si>
  <si>
    <t>厕所革命</t>
  </si>
  <si>
    <t>未开工</t>
  </si>
  <si>
    <t>特色产业</t>
  </si>
  <si>
    <t>扶贫资产后续管理</t>
  </si>
  <si>
    <t>梅西村委和梅南村委乡村振兴休闲农业示范基地道路建设</t>
  </si>
  <si>
    <t>2022年广州市</t>
  </si>
  <si>
    <t>镇域基础设施项目</t>
  </si>
  <si>
    <t>2022年10月份</t>
  </si>
  <si>
    <t xml:space="preserve"> 2022年县级为美丽乡村建设资金，从省级涉农列支 ，乡村卫生整治</t>
  </si>
  <si>
    <t>2022年12月底</t>
  </si>
  <si>
    <t>燃气排查</t>
  </si>
  <si>
    <t>已完工</t>
  </si>
  <si>
    <t>工匠（62号文）</t>
  </si>
  <si>
    <t>2022年10月底</t>
  </si>
  <si>
    <t>百日攻坚21+4万元，工匠质保金16.9635万元，工匠（64号文）24.625万元</t>
  </si>
  <si>
    <t>遥田镇</t>
  </si>
  <si>
    <t>/</t>
  </si>
  <si>
    <t>光伏太阳能路灯安装项目</t>
  </si>
  <si>
    <t>2021年深圳市；      2022年深圳市、县级</t>
  </si>
  <si>
    <t>县农业农村局、各镇（街）</t>
  </si>
  <si>
    <t>资金县级直接支付，丰城226.71、马头177.111、梅坑159.093、黄磜127.017、沙田181.764、遥田230.67、回龙85.635</t>
  </si>
  <si>
    <t>2022年新丰县茶叶扩容提质增效项目</t>
  </si>
  <si>
    <t>2022年省级</t>
  </si>
  <si>
    <t>2022年11月底</t>
  </si>
  <si>
    <t>产业园项目</t>
  </si>
  <si>
    <t>2022年度韶关市新丰县“一村一品、一镇一业”项目</t>
  </si>
  <si>
    <t>已确定项目实施主体，正在指导完善项目建设方案，计划10月中旬完成资金拨付</t>
  </si>
  <si>
    <t>种植股项目</t>
  </si>
  <si>
    <t>2022年韶关市新丰县返贫致贫监测和帮扶</t>
  </si>
  <si>
    <t>1.05517用于吊钟石电站论证尾款</t>
  </si>
  <si>
    <t>新丰县2022年乡村产业发展项目</t>
  </si>
  <si>
    <t>58.14万元未安排项目和分配</t>
  </si>
  <si>
    <t>驻镇工作队人员工作补贴项目</t>
  </si>
  <si>
    <t>村内道路建设项目</t>
  </si>
  <si>
    <t>2022年省级（第二批）、深圳市、广州市</t>
  </si>
  <si>
    <t>县农业农村局（乡村振兴局）</t>
  </si>
  <si>
    <t>立项</t>
  </si>
  <si>
    <t>2022年省级资金116.198万元，市级资金688万元，尚未分配镇（街）</t>
  </si>
  <si>
    <t>产业配套基础设施项目</t>
  </si>
  <si>
    <t>县级直接支付，黄磜雪梅村乡村振兴蔬菜种植产业发展基础设施建设项目（道路硬底化）工程、黄磜秋峒村乡村振兴水稻种植产业发展基础设施建设项目（道路整治）工程</t>
  </si>
  <si>
    <t>未安排具体项目和分配</t>
  </si>
  <si>
    <t>新丰县小型农田水利设施和道路建设修复项目</t>
  </si>
  <si>
    <t>379.33万元未安排具体项目和分配</t>
  </si>
  <si>
    <t>新丰县乡村振兴金融信贷风险补偿金信贷项目</t>
  </si>
  <si>
    <t>2022年县级为美丽乡村建设资金，从省级涉农列支，其中33.4115万元应为沙田，78.0559应为丰城</t>
  </si>
  <si>
    <t>11.24涉农调整新到位资金</t>
  </si>
  <si>
    <t>新农村村民集中聚集区更新完善雷电防护装置项目</t>
  </si>
  <si>
    <t>县气象局</t>
  </si>
  <si>
    <t>10月份开工，预计11月底完成</t>
  </si>
  <si>
    <t>资金由农业农村局直接支付</t>
  </si>
  <si>
    <t>新丰县村镇污水和生活垃圾PPP项目A包运营服务费</t>
  </si>
  <si>
    <t>该项目资金为服务费。</t>
  </si>
  <si>
    <t>新丰县美丽圩镇建设</t>
  </si>
  <si>
    <t>预计11月份完成资金支付</t>
  </si>
  <si>
    <t>农村危房改造</t>
  </si>
  <si>
    <t>新丰县村镇污水和生活垃圾PPP项目B包及B+包</t>
  </si>
  <si>
    <t>总数1700万元，其中900万元列入县级驻镇资金。该项目资金为服务费。</t>
  </si>
  <si>
    <t>▲驻镇-新丰县2022年农村公路养护资金（养护工程）</t>
  </si>
  <si>
    <t>县交通运输局</t>
  </si>
  <si>
    <t>计划2022年底前完成安全隐患整治、水毁修复等各类养护工程。</t>
  </si>
  <si>
    <t>★驻镇-新丰县2022年C313线、C314线、C460线农村公路村道安全生命防护工程（村道安防工程）</t>
  </si>
  <si>
    <t>★驻镇-新丰县2022年X881线涧下桥、Y975线土船头桥等4座危桥重建工程（危旧桥改造工程）</t>
  </si>
  <si>
    <t>计划2022年底前3座危桥完工，1座危桥开工。</t>
  </si>
  <si>
    <t>★驻镇-新丰县2022年X884线、X882线等16个通建制村双车道改造工程（单改双工程）</t>
  </si>
  <si>
    <t>计划2022年底前完成87公里通建制村单改双工程。</t>
  </si>
  <si>
    <t>▲驻镇-新丰县2022年农村公路养护资金1517.5公里（日常养护）</t>
  </si>
  <si>
    <t>农村公路养护项目</t>
  </si>
  <si>
    <t>驻镇-新丰县2022年大中型水库移民省属项目</t>
  </si>
  <si>
    <t>县水务局</t>
  </si>
  <si>
    <t>11月份</t>
  </si>
  <si>
    <t>9个水库移民项目合并</t>
  </si>
  <si>
    <t>★驻镇-新丰县全域自然村集中供水工程</t>
  </si>
  <si>
    <t>10月份</t>
  </si>
  <si>
    <t>含调增的省级涉农资金1004.193万元</t>
  </si>
  <si>
    <t>▲驻镇-丰城街道龙江村至梅坑镇梅南村丰江碧道工程（新丰江新丰县城上游段碧道建设项目）</t>
  </si>
  <si>
    <t>▲驻镇-新丰县广汽测试中心项目周边村庄集中供水工程</t>
  </si>
  <si>
    <t>★驻镇-新丰县全域自然村集中供水项目（2020年度）新增管网入户入表部分</t>
  </si>
  <si>
    <t>12月份</t>
  </si>
  <si>
    <t>★驻镇-新丰县全域自然村集中供水项目邹洞村上磜供水工程</t>
  </si>
  <si>
    <t>新丰县2022年基层医疗卫生机构特色科室建设项目</t>
  </si>
  <si>
    <t>县卫健局</t>
  </si>
  <si>
    <t>目前已收集各单位项目建设清单，拟提请局党组会、班子会审议，通过后加快项目实施进度，根据项目建设情况、设备采购情况加快资金拨付使用进度，预计年底使用完毕</t>
  </si>
  <si>
    <t>采购项目，非工程类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</si>
</sst>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#,##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1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21" fillId="13" borderId="5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9" fontId="5" fillId="0" borderId="1" xfId="1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10" fontId="6" fillId="0" borderId="1" xfId="11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9"/>
  <sheetViews>
    <sheetView tabSelected="1" zoomScale="80" zoomScaleNormal="80" workbookViewId="0">
      <pane ySplit="4" topLeftCell="A5" activePane="bottomLeft" state="frozen"/>
      <selection/>
      <selection pane="bottomLeft" activeCell="P7" sqref="P7"/>
    </sheetView>
  </sheetViews>
  <sheetFormatPr defaultColWidth="8.88888888888889" defaultRowHeight="14.4"/>
  <cols>
    <col min="1" max="1" width="6.77777777777778" style="2" customWidth="1"/>
    <col min="2" max="2" width="27.5555555555556" style="2" customWidth="1"/>
    <col min="3" max="3" width="27.1851851851852" style="2" customWidth="1"/>
    <col min="4" max="4" width="15.8148148148148" style="2" customWidth="1"/>
    <col min="5" max="5" width="14.3333333333333" style="2"/>
    <col min="6" max="6" width="14.2222222222222" style="2" customWidth="1"/>
    <col min="7" max="7" width="12.1111111111111" style="2" customWidth="1"/>
    <col min="8" max="8" width="12.7777777777778" style="2" customWidth="1"/>
    <col min="9" max="9" width="8.22222222222222" style="2" customWidth="1"/>
    <col min="10" max="10" width="18.4259259259259" style="2" customWidth="1"/>
    <col min="11" max="11" width="14.5555555555556" style="2" customWidth="1"/>
    <col min="12" max="12" width="16.5555555555556" style="2" customWidth="1"/>
    <col min="13" max="13" width="26.6574074074074" style="2" customWidth="1"/>
    <col min="14" max="16384" width="8.88888888888889" style="1"/>
  </cols>
  <sheetData>
    <row r="1" s="1" customFormat="1" ht="31.8" spans="1:13">
      <c r="A1" s="3" t="s">
        <v>0</v>
      </c>
      <c r="B1" s="4"/>
      <c r="C1" s="3"/>
      <c r="D1" s="3"/>
      <c r="E1" s="4"/>
      <c r="F1" s="3"/>
      <c r="G1" s="3"/>
      <c r="H1" s="3"/>
      <c r="I1" s="3"/>
      <c r="J1" s="3"/>
      <c r="K1" s="3"/>
      <c r="L1" s="3"/>
      <c r="M1" s="3"/>
    </row>
    <row r="2" s="1" customFormat="1" spans="1:13">
      <c r="A2" s="5" t="s">
        <v>1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 t="s">
        <v>2</v>
      </c>
    </row>
    <row r="3" s="1" customFormat="1" ht="28" customHeight="1" spans="1:13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/>
      <c r="L3" s="7" t="s">
        <v>13</v>
      </c>
      <c r="M3" s="7" t="s">
        <v>14</v>
      </c>
    </row>
    <row r="4" s="1" customFormat="1" ht="75" customHeight="1" spans="1:13">
      <c r="A4" s="7"/>
      <c r="B4" s="7"/>
      <c r="C4" s="7"/>
      <c r="D4" s="7"/>
      <c r="E4" s="7"/>
      <c r="F4" s="7"/>
      <c r="G4" s="7"/>
      <c r="H4" s="7"/>
      <c r="I4" s="7"/>
      <c r="J4" s="7" t="s">
        <v>15</v>
      </c>
      <c r="K4" s="7" t="s">
        <v>16</v>
      </c>
      <c r="L4" s="7"/>
      <c r="M4" s="7"/>
    </row>
    <row r="5" spans="1:13">
      <c r="A5" s="8">
        <v>1</v>
      </c>
      <c r="B5" s="9" t="s">
        <v>17</v>
      </c>
      <c r="C5" s="9" t="s">
        <v>18</v>
      </c>
      <c r="D5" s="10"/>
      <c r="E5" s="11">
        <v>2.7</v>
      </c>
      <c r="F5" s="9" t="s">
        <v>19</v>
      </c>
      <c r="G5" s="12">
        <v>0.8</v>
      </c>
      <c r="H5" s="9">
        <v>2.13</v>
      </c>
      <c r="I5" s="30">
        <f>H5/E5</f>
        <v>0.788888888888889</v>
      </c>
      <c r="J5" s="31">
        <v>0</v>
      </c>
      <c r="K5" s="31">
        <v>0</v>
      </c>
      <c r="L5" s="32">
        <v>44926</v>
      </c>
      <c r="M5" s="9"/>
    </row>
    <row r="6" ht="86.4" spans="1:13">
      <c r="A6" s="8">
        <v>2</v>
      </c>
      <c r="B6" s="9" t="s">
        <v>20</v>
      </c>
      <c r="C6" s="9" t="s">
        <v>21</v>
      </c>
      <c r="D6" s="10"/>
      <c r="E6" s="9">
        <f>101.28+93.9541</f>
        <v>195.2341</v>
      </c>
      <c r="F6" s="9" t="s">
        <v>19</v>
      </c>
      <c r="G6" s="13">
        <v>0.9</v>
      </c>
      <c r="H6" s="14">
        <v>91.204408</v>
      </c>
      <c r="I6" s="30">
        <f>H6/E6</f>
        <v>0.467154088348296</v>
      </c>
      <c r="J6" s="9">
        <v>0</v>
      </c>
      <c r="K6" s="9">
        <v>0</v>
      </c>
      <c r="L6" s="32">
        <v>44926</v>
      </c>
      <c r="M6" s="9" t="s">
        <v>22</v>
      </c>
    </row>
    <row r="7" ht="28.8" spans="1:13">
      <c r="A7" s="8">
        <v>3</v>
      </c>
      <c r="B7" s="9" t="s">
        <v>23</v>
      </c>
      <c r="C7" s="9" t="s">
        <v>18</v>
      </c>
      <c r="D7" s="10"/>
      <c r="E7" s="9">
        <v>19.86</v>
      </c>
      <c r="F7" s="9" t="s">
        <v>24</v>
      </c>
      <c r="G7" s="13">
        <v>1</v>
      </c>
      <c r="H7" s="9">
        <v>0</v>
      </c>
      <c r="I7" s="30">
        <v>0</v>
      </c>
      <c r="J7" s="9">
        <v>19.86</v>
      </c>
      <c r="K7" s="9">
        <v>0</v>
      </c>
      <c r="L7" s="32">
        <v>44926</v>
      </c>
      <c r="M7" s="9"/>
    </row>
    <row r="8" ht="20" customHeight="1" spans="1:13">
      <c r="A8" s="8">
        <v>4</v>
      </c>
      <c r="B8" s="9" t="s">
        <v>25</v>
      </c>
      <c r="C8" s="9" t="s">
        <v>26</v>
      </c>
      <c r="D8" s="15"/>
      <c r="E8" s="9">
        <v>26</v>
      </c>
      <c r="F8" s="9"/>
      <c r="G8" s="13"/>
      <c r="H8" s="9"/>
      <c r="I8" s="30"/>
      <c r="J8" s="9"/>
      <c r="K8" s="9"/>
      <c r="L8" s="32"/>
      <c r="M8" s="9" t="s">
        <v>27</v>
      </c>
    </row>
    <row r="9" spans="1:13">
      <c r="A9" s="8">
        <v>5</v>
      </c>
      <c r="B9" s="9" t="s">
        <v>28</v>
      </c>
      <c r="C9" s="9" t="s">
        <v>18</v>
      </c>
      <c r="D9" s="10"/>
      <c r="E9" s="9">
        <v>17</v>
      </c>
      <c r="F9" s="9" t="s">
        <v>29</v>
      </c>
      <c r="G9" s="12">
        <v>1</v>
      </c>
      <c r="H9" s="9">
        <v>17</v>
      </c>
      <c r="I9" s="30">
        <f t="shared" ref="I9:I70" si="0">H9/E9</f>
        <v>1</v>
      </c>
      <c r="J9" s="9"/>
      <c r="K9" s="9"/>
      <c r="L9" s="17"/>
      <c r="M9" s="9" t="s">
        <v>30</v>
      </c>
    </row>
    <row r="10" spans="1:13">
      <c r="A10" s="8">
        <v>6</v>
      </c>
      <c r="B10" s="9" t="s">
        <v>31</v>
      </c>
      <c r="C10" s="9" t="s">
        <v>18</v>
      </c>
      <c r="D10" s="10"/>
      <c r="E10" s="9">
        <v>1.37</v>
      </c>
      <c r="F10" s="9" t="s">
        <v>29</v>
      </c>
      <c r="G10" s="12">
        <v>1</v>
      </c>
      <c r="H10" s="9">
        <v>1.37</v>
      </c>
      <c r="I10" s="30">
        <f t="shared" si="0"/>
        <v>1</v>
      </c>
      <c r="J10" s="9"/>
      <c r="K10" s="9"/>
      <c r="L10" s="17"/>
      <c r="M10" s="9" t="s">
        <v>32</v>
      </c>
    </row>
    <row r="11" spans="1:13">
      <c r="A11" s="8">
        <v>7</v>
      </c>
      <c r="B11" s="9" t="s">
        <v>17</v>
      </c>
      <c r="C11" s="9" t="s">
        <v>18</v>
      </c>
      <c r="D11" s="10"/>
      <c r="E11" s="9">
        <v>2.2</v>
      </c>
      <c r="F11" s="9" t="s">
        <v>19</v>
      </c>
      <c r="G11" s="12">
        <v>0</v>
      </c>
      <c r="H11" s="9">
        <v>0</v>
      </c>
      <c r="I11" s="30">
        <f t="shared" si="0"/>
        <v>0</v>
      </c>
      <c r="J11" s="9"/>
      <c r="K11" s="9"/>
      <c r="L11" s="17" t="s">
        <v>33</v>
      </c>
      <c r="M11" s="9"/>
    </row>
    <row r="12" spans="1:13">
      <c r="A12" s="8">
        <v>8</v>
      </c>
      <c r="B12" s="9" t="s">
        <v>34</v>
      </c>
      <c r="C12" s="9" t="s">
        <v>35</v>
      </c>
      <c r="D12" s="10"/>
      <c r="E12" s="9">
        <v>200</v>
      </c>
      <c r="F12" s="9" t="s">
        <v>19</v>
      </c>
      <c r="G12" s="12">
        <v>0</v>
      </c>
      <c r="H12" s="9">
        <v>0</v>
      </c>
      <c r="I12" s="30">
        <f t="shared" si="0"/>
        <v>0</v>
      </c>
      <c r="J12" s="9"/>
      <c r="K12" s="9"/>
      <c r="L12" s="17" t="s">
        <v>33</v>
      </c>
      <c r="M12" s="9"/>
    </row>
    <row r="13" spans="1:13">
      <c r="A13" s="8">
        <v>9</v>
      </c>
      <c r="B13" s="9" t="s">
        <v>36</v>
      </c>
      <c r="C13" s="9" t="s">
        <v>35</v>
      </c>
      <c r="D13" s="10"/>
      <c r="E13" s="9">
        <v>10</v>
      </c>
      <c r="F13" s="9" t="s">
        <v>19</v>
      </c>
      <c r="G13" s="12">
        <v>0</v>
      </c>
      <c r="H13" s="9">
        <v>0</v>
      </c>
      <c r="I13" s="30">
        <f t="shared" si="0"/>
        <v>0</v>
      </c>
      <c r="J13" s="9"/>
      <c r="K13" s="9"/>
      <c r="L13" s="17" t="s">
        <v>33</v>
      </c>
      <c r="M13" s="9"/>
    </row>
    <row r="14" ht="28.8" spans="1:13">
      <c r="A14" s="8">
        <v>10</v>
      </c>
      <c r="B14" s="9" t="s">
        <v>37</v>
      </c>
      <c r="C14" s="9" t="s">
        <v>35</v>
      </c>
      <c r="D14" s="10"/>
      <c r="E14" s="9">
        <v>71.1</v>
      </c>
      <c r="F14" s="9" t="s">
        <v>24</v>
      </c>
      <c r="G14" s="12">
        <v>1</v>
      </c>
      <c r="H14" s="9">
        <v>69.948</v>
      </c>
      <c r="I14" s="30">
        <f t="shared" si="0"/>
        <v>0.98379746835443</v>
      </c>
      <c r="J14" s="9"/>
      <c r="K14" s="9"/>
      <c r="L14" s="17" t="s">
        <v>33</v>
      </c>
      <c r="M14" s="9" t="s">
        <v>38</v>
      </c>
    </row>
    <row r="15" ht="28.8" spans="1:13">
      <c r="A15" s="8">
        <v>11</v>
      </c>
      <c r="B15" s="9" t="s">
        <v>20</v>
      </c>
      <c r="C15" s="9" t="s">
        <v>21</v>
      </c>
      <c r="D15" s="10"/>
      <c r="E15" s="9">
        <v>100</v>
      </c>
      <c r="F15" s="9" t="s">
        <v>29</v>
      </c>
      <c r="G15" s="12">
        <v>1</v>
      </c>
      <c r="H15" s="9">
        <v>100</v>
      </c>
      <c r="I15" s="30">
        <f t="shared" si="0"/>
        <v>1</v>
      </c>
      <c r="J15" s="9"/>
      <c r="K15" s="9"/>
      <c r="L15" s="17"/>
      <c r="M15" s="9" t="s">
        <v>39</v>
      </c>
    </row>
    <row r="16" ht="28.8" spans="1:13">
      <c r="A16" s="8">
        <v>12</v>
      </c>
      <c r="B16" s="9" t="s">
        <v>25</v>
      </c>
      <c r="C16" s="9" t="s">
        <v>26</v>
      </c>
      <c r="D16" s="16"/>
      <c r="E16" s="9">
        <v>93</v>
      </c>
      <c r="F16" s="9" t="s">
        <v>24</v>
      </c>
      <c r="G16" s="13">
        <v>1</v>
      </c>
      <c r="H16" s="9">
        <v>46.444367</v>
      </c>
      <c r="I16" s="30">
        <f t="shared" si="0"/>
        <v>0.499401795698925</v>
      </c>
      <c r="J16" s="9"/>
      <c r="K16" s="9"/>
      <c r="L16" s="32" t="s">
        <v>33</v>
      </c>
      <c r="M16" s="9" t="s">
        <v>27</v>
      </c>
    </row>
    <row r="17" ht="28.8" spans="1:13">
      <c r="A17" s="8">
        <v>13</v>
      </c>
      <c r="B17" s="9" t="s">
        <v>31</v>
      </c>
      <c r="C17" s="9" t="s">
        <v>18</v>
      </c>
      <c r="D17" s="10"/>
      <c r="E17" s="11">
        <v>1.02</v>
      </c>
      <c r="F17" s="9" t="s">
        <v>24</v>
      </c>
      <c r="G17" s="12">
        <v>1</v>
      </c>
      <c r="H17" s="17">
        <v>0</v>
      </c>
      <c r="I17" s="30">
        <f t="shared" si="0"/>
        <v>0</v>
      </c>
      <c r="J17" s="9">
        <v>0</v>
      </c>
      <c r="K17" s="9">
        <v>0</v>
      </c>
      <c r="L17" s="9"/>
      <c r="M17" s="15" t="s">
        <v>32</v>
      </c>
    </row>
    <row r="18" ht="28.8" spans="1:13">
      <c r="A18" s="8">
        <v>14</v>
      </c>
      <c r="B18" s="9" t="s">
        <v>40</v>
      </c>
      <c r="C18" s="9" t="s">
        <v>18</v>
      </c>
      <c r="D18" s="10"/>
      <c r="E18" s="11">
        <v>82.9608</v>
      </c>
      <c r="F18" s="9" t="s">
        <v>24</v>
      </c>
      <c r="G18" s="12">
        <v>1</v>
      </c>
      <c r="H18" s="17">
        <v>61.119612</v>
      </c>
      <c r="I18" s="30">
        <f t="shared" si="0"/>
        <v>0.736728816501287</v>
      </c>
      <c r="J18" s="9"/>
      <c r="K18" s="9"/>
      <c r="L18" s="9" t="s">
        <v>41</v>
      </c>
      <c r="M18" s="9" t="s">
        <v>42</v>
      </c>
    </row>
    <row r="19" spans="1:13">
      <c r="A19" s="8">
        <v>15</v>
      </c>
      <c r="B19" s="9" t="s">
        <v>17</v>
      </c>
      <c r="C19" s="9" t="s">
        <v>18</v>
      </c>
      <c r="D19" s="10"/>
      <c r="E19" s="9">
        <v>2.2</v>
      </c>
      <c r="F19" s="9" t="s">
        <v>19</v>
      </c>
      <c r="G19" s="12">
        <v>0.8</v>
      </c>
      <c r="H19" s="17">
        <v>0.76</v>
      </c>
      <c r="I19" s="30">
        <f t="shared" si="0"/>
        <v>0.345454545454545</v>
      </c>
      <c r="J19" s="9">
        <v>0</v>
      </c>
      <c r="K19" s="9">
        <v>0</v>
      </c>
      <c r="L19" s="9" t="s">
        <v>43</v>
      </c>
      <c r="M19" s="9" t="s">
        <v>44</v>
      </c>
    </row>
    <row r="20" spans="1:13">
      <c r="A20" s="8">
        <v>16</v>
      </c>
      <c r="B20" s="9" t="s">
        <v>34</v>
      </c>
      <c r="C20" s="9" t="s">
        <v>35</v>
      </c>
      <c r="D20" s="10"/>
      <c r="E20" s="9">
        <v>200</v>
      </c>
      <c r="F20" s="9" t="s">
        <v>45</v>
      </c>
      <c r="G20" s="12">
        <v>0</v>
      </c>
      <c r="H20" s="17">
        <v>0</v>
      </c>
      <c r="I20" s="30">
        <f t="shared" si="0"/>
        <v>0</v>
      </c>
      <c r="J20" s="9"/>
      <c r="K20" s="9"/>
      <c r="L20" s="9" t="s">
        <v>43</v>
      </c>
      <c r="M20" s="9" t="s">
        <v>46</v>
      </c>
    </row>
    <row r="21" spans="1:13">
      <c r="A21" s="8">
        <v>17</v>
      </c>
      <c r="B21" s="9" t="s">
        <v>36</v>
      </c>
      <c r="C21" s="9" t="s">
        <v>35</v>
      </c>
      <c r="D21" s="10"/>
      <c r="E21" s="9">
        <v>10</v>
      </c>
      <c r="F21" s="9" t="s">
        <v>45</v>
      </c>
      <c r="G21" s="12">
        <v>0</v>
      </c>
      <c r="H21" s="17">
        <v>0</v>
      </c>
      <c r="I21" s="30">
        <f t="shared" si="0"/>
        <v>0</v>
      </c>
      <c r="J21" s="9"/>
      <c r="K21" s="9"/>
      <c r="L21" s="9" t="s">
        <v>43</v>
      </c>
      <c r="M21" s="9" t="s">
        <v>47</v>
      </c>
    </row>
    <row r="22" ht="28.8" spans="1:13">
      <c r="A22" s="8">
        <v>18</v>
      </c>
      <c r="B22" s="9" t="s">
        <v>37</v>
      </c>
      <c r="C22" s="9" t="s">
        <v>35</v>
      </c>
      <c r="D22" s="10"/>
      <c r="E22" s="9">
        <v>86.04</v>
      </c>
      <c r="F22" s="9" t="s">
        <v>24</v>
      </c>
      <c r="G22" s="12">
        <v>1</v>
      </c>
      <c r="H22" s="17">
        <v>51.6205</v>
      </c>
      <c r="I22" s="30">
        <f t="shared" si="0"/>
        <v>0.599959321245932</v>
      </c>
      <c r="J22" s="9"/>
      <c r="K22" s="9"/>
      <c r="L22" s="9" t="s">
        <v>41</v>
      </c>
      <c r="M22" s="9" t="s">
        <v>38</v>
      </c>
    </row>
    <row r="23" ht="28.8" spans="1:13">
      <c r="A23" s="8">
        <v>19</v>
      </c>
      <c r="B23" s="9" t="s">
        <v>20</v>
      </c>
      <c r="C23" s="9" t="s">
        <v>21</v>
      </c>
      <c r="D23" s="10"/>
      <c r="E23" s="9">
        <v>100</v>
      </c>
      <c r="F23" s="9" t="s">
        <v>29</v>
      </c>
      <c r="G23" s="12">
        <v>1</v>
      </c>
      <c r="H23" s="9">
        <v>100</v>
      </c>
      <c r="I23" s="30">
        <f t="shared" si="0"/>
        <v>1</v>
      </c>
      <c r="J23" s="9"/>
      <c r="K23" s="9"/>
      <c r="L23" s="9" t="s">
        <v>43</v>
      </c>
      <c r="M23" s="9" t="s">
        <v>39</v>
      </c>
    </row>
    <row r="24" ht="28.8" spans="1:13">
      <c r="A24" s="8">
        <v>20</v>
      </c>
      <c r="B24" s="9" t="s">
        <v>48</v>
      </c>
      <c r="C24" s="9" t="s">
        <v>49</v>
      </c>
      <c r="D24" s="10"/>
      <c r="E24" s="9">
        <v>129</v>
      </c>
      <c r="F24" s="9" t="s">
        <v>19</v>
      </c>
      <c r="G24" s="12">
        <v>0.3</v>
      </c>
      <c r="H24" s="9">
        <v>0</v>
      </c>
      <c r="I24" s="30">
        <f t="shared" si="0"/>
        <v>0</v>
      </c>
      <c r="J24" s="9"/>
      <c r="K24" s="9"/>
      <c r="L24" s="9" t="s">
        <v>43</v>
      </c>
      <c r="M24" s="9"/>
    </row>
    <row r="25" spans="1:13">
      <c r="A25" s="8">
        <v>21</v>
      </c>
      <c r="B25" s="9" t="s">
        <v>25</v>
      </c>
      <c r="C25" s="9" t="s">
        <v>26</v>
      </c>
      <c r="D25" s="15"/>
      <c r="E25" s="9">
        <v>19</v>
      </c>
      <c r="F25" s="9" t="s">
        <v>19</v>
      </c>
      <c r="G25" s="12">
        <v>0.8</v>
      </c>
      <c r="H25" s="9">
        <v>0</v>
      </c>
      <c r="I25" s="30">
        <f t="shared" si="0"/>
        <v>0</v>
      </c>
      <c r="J25" s="9">
        <v>10.73076</v>
      </c>
      <c r="K25" s="9"/>
      <c r="L25" s="9" t="s">
        <v>43</v>
      </c>
      <c r="M25" s="9" t="s">
        <v>27</v>
      </c>
    </row>
    <row r="26" spans="1:13">
      <c r="A26" s="8">
        <v>22</v>
      </c>
      <c r="B26" s="9" t="s">
        <v>31</v>
      </c>
      <c r="C26" s="9" t="s">
        <v>18</v>
      </c>
      <c r="D26" s="10"/>
      <c r="E26" s="11">
        <v>2.47</v>
      </c>
      <c r="F26" s="9" t="s">
        <v>45</v>
      </c>
      <c r="G26" s="12">
        <v>0</v>
      </c>
      <c r="H26" s="17">
        <v>0</v>
      </c>
      <c r="I26" s="30">
        <f t="shared" ref="I26:I32" si="1">H26/E26</f>
        <v>0</v>
      </c>
      <c r="J26" s="9"/>
      <c r="K26" s="9"/>
      <c r="L26" s="9"/>
      <c r="M26" s="9"/>
    </row>
    <row r="27" spans="1:13">
      <c r="A27" s="8">
        <v>23</v>
      </c>
      <c r="B27" s="9" t="s">
        <v>17</v>
      </c>
      <c r="C27" s="9" t="s">
        <v>18</v>
      </c>
      <c r="D27" s="10"/>
      <c r="E27" s="11">
        <v>2</v>
      </c>
      <c r="F27" s="9" t="s">
        <v>45</v>
      </c>
      <c r="G27" s="12">
        <v>0</v>
      </c>
      <c r="H27" s="17">
        <v>0</v>
      </c>
      <c r="I27" s="30">
        <f t="shared" si="1"/>
        <v>0</v>
      </c>
      <c r="J27" s="9"/>
      <c r="K27" s="9"/>
      <c r="L27" s="9"/>
      <c r="M27" s="9"/>
    </row>
    <row r="28" spans="1:13">
      <c r="A28" s="8">
        <v>24</v>
      </c>
      <c r="B28" s="9" t="s">
        <v>50</v>
      </c>
      <c r="C28" s="9" t="s">
        <v>18</v>
      </c>
      <c r="D28" s="10"/>
      <c r="E28" s="11">
        <v>190.184</v>
      </c>
      <c r="F28" s="9" t="s">
        <v>45</v>
      </c>
      <c r="G28" s="12">
        <v>0</v>
      </c>
      <c r="H28" s="17">
        <v>0</v>
      </c>
      <c r="I28" s="30">
        <f t="shared" si="1"/>
        <v>0</v>
      </c>
      <c r="J28" s="9"/>
      <c r="K28" s="9"/>
      <c r="L28" s="9"/>
      <c r="M28" s="9"/>
    </row>
    <row r="29" spans="1:13">
      <c r="A29" s="8">
        <v>25</v>
      </c>
      <c r="B29" s="9" t="s">
        <v>34</v>
      </c>
      <c r="C29" s="9" t="s">
        <v>35</v>
      </c>
      <c r="D29" s="10"/>
      <c r="E29" s="9">
        <v>200</v>
      </c>
      <c r="F29" s="9" t="s">
        <v>45</v>
      </c>
      <c r="G29" s="12">
        <v>0</v>
      </c>
      <c r="H29" s="17">
        <v>0</v>
      </c>
      <c r="I29" s="30">
        <f t="shared" si="1"/>
        <v>0</v>
      </c>
      <c r="J29" s="9"/>
      <c r="K29" s="9"/>
      <c r="L29" s="9"/>
      <c r="M29" s="9"/>
    </row>
    <row r="30" spans="1:13">
      <c r="A30" s="8">
        <v>26</v>
      </c>
      <c r="B30" s="9" t="s">
        <v>36</v>
      </c>
      <c r="C30" s="9" t="s">
        <v>35</v>
      </c>
      <c r="D30" s="10"/>
      <c r="E30" s="9">
        <v>10</v>
      </c>
      <c r="F30" s="9" t="s">
        <v>45</v>
      </c>
      <c r="G30" s="12">
        <v>0</v>
      </c>
      <c r="H30" s="17">
        <v>0</v>
      </c>
      <c r="I30" s="30">
        <f t="shared" si="1"/>
        <v>0</v>
      </c>
      <c r="J30" s="9"/>
      <c r="K30" s="9"/>
      <c r="L30" s="9"/>
      <c r="M30" s="9"/>
    </row>
    <row r="31" ht="28.8" spans="1:13">
      <c r="A31" s="8">
        <v>27</v>
      </c>
      <c r="B31" s="9" t="s">
        <v>37</v>
      </c>
      <c r="C31" s="9" t="s">
        <v>35</v>
      </c>
      <c r="D31" s="10"/>
      <c r="E31" s="9">
        <v>49.14</v>
      </c>
      <c r="F31" s="9" t="s">
        <v>24</v>
      </c>
      <c r="G31" s="12">
        <v>0.9</v>
      </c>
      <c r="H31" s="17">
        <v>0</v>
      </c>
      <c r="I31" s="30">
        <f t="shared" si="1"/>
        <v>0</v>
      </c>
      <c r="J31" s="9">
        <v>49.14</v>
      </c>
      <c r="K31" s="9">
        <v>0</v>
      </c>
      <c r="L31" s="9" t="s">
        <v>51</v>
      </c>
      <c r="M31" s="9" t="s">
        <v>38</v>
      </c>
    </row>
    <row r="32" ht="43.2" spans="1:13">
      <c r="A32" s="8">
        <v>28</v>
      </c>
      <c r="B32" s="9" t="s">
        <v>20</v>
      </c>
      <c r="C32" s="9" t="s">
        <v>21</v>
      </c>
      <c r="D32" s="10"/>
      <c r="E32" s="9">
        <v>100</v>
      </c>
      <c r="F32" s="9" t="s">
        <v>19</v>
      </c>
      <c r="G32" s="12">
        <v>0.75</v>
      </c>
      <c r="H32" s="9">
        <v>52.1</v>
      </c>
      <c r="I32" s="30">
        <f t="shared" si="1"/>
        <v>0.521</v>
      </c>
      <c r="J32" s="9">
        <v>51.9</v>
      </c>
      <c r="K32" s="9">
        <v>0</v>
      </c>
      <c r="L32" s="9"/>
      <c r="M32" s="9" t="s">
        <v>52</v>
      </c>
    </row>
    <row r="33" ht="15.6" spans="1:13">
      <c r="A33" s="8">
        <v>29</v>
      </c>
      <c r="B33" s="9" t="s">
        <v>25</v>
      </c>
      <c r="C33" s="9" t="s">
        <v>26</v>
      </c>
      <c r="D33" s="15"/>
      <c r="E33" s="18">
        <v>16</v>
      </c>
      <c r="F33" s="9"/>
      <c r="G33" s="12"/>
      <c r="H33" s="19"/>
      <c r="I33" s="30"/>
      <c r="J33" s="9"/>
      <c r="K33" s="9"/>
      <c r="L33" s="9"/>
      <c r="M33" s="9" t="s">
        <v>27</v>
      </c>
    </row>
    <row r="34" spans="1:13">
      <c r="A34" s="8">
        <v>30</v>
      </c>
      <c r="B34" s="9" t="s">
        <v>31</v>
      </c>
      <c r="C34" s="9" t="s">
        <v>18</v>
      </c>
      <c r="D34" s="10"/>
      <c r="E34" s="11">
        <v>2.012</v>
      </c>
      <c r="F34" s="9" t="s">
        <v>45</v>
      </c>
      <c r="G34" s="12">
        <v>0</v>
      </c>
      <c r="H34" s="11">
        <v>0</v>
      </c>
      <c r="I34" s="30">
        <f t="shared" ref="I34:I41" si="2">H34/E34</f>
        <v>0</v>
      </c>
      <c r="J34" s="9">
        <v>0</v>
      </c>
      <c r="K34" s="9">
        <v>0</v>
      </c>
      <c r="L34" s="9" t="s">
        <v>53</v>
      </c>
      <c r="M34" s="9" t="s">
        <v>54</v>
      </c>
    </row>
    <row r="35" spans="1:13">
      <c r="A35" s="8">
        <v>31</v>
      </c>
      <c r="B35" s="9" t="s">
        <v>40</v>
      </c>
      <c r="C35" s="9" t="s">
        <v>18</v>
      </c>
      <c r="D35" s="10"/>
      <c r="E35" s="11">
        <v>117.0392</v>
      </c>
      <c r="F35" s="9" t="s">
        <v>29</v>
      </c>
      <c r="G35" s="12">
        <v>1</v>
      </c>
      <c r="H35" s="11">
        <v>117.0392</v>
      </c>
      <c r="I35" s="30">
        <f t="shared" si="2"/>
        <v>1</v>
      </c>
      <c r="J35" s="9">
        <v>0</v>
      </c>
      <c r="K35" s="9">
        <v>0</v>
      </c>
      <c r="L35" s="9" t="s">
        <v>55</v>
      </c>
      <c r="M35" s="9"/>
    </row>
    <row r="36" spans="1:13">
      <c r="A36" s="8">
        <v>32</v>
      </c>
      <c r="B36" s="9" t="s">
        <v>17</v>
      </c>
      <c r="C36" s="9" t="s">
        <v>18</v>
      </c>
      <c r="D36" s="10"/>
      <c r="E36" s="20">
        <v>7.5</v>
      </c>
      <c r="F36" s="21" t="s">
        <v>29</v>
      </c>
      <c r="G36" s="22">
        <v>1</v>
      </c>
      <c r="H36" s="21">
        <v>7.4</v>
      </c>
      <c r="I36" s="33">
        <f t="shared" si="2"/>
        <v>0.986666666666667</v>
      </c>
      <c r="J36" s="21">
        <v>0</v>
      </c>
      <c r="K36" s="21">
        <v>0</v>
      </c>
      <c r="L36" s="21" t="s">
        <v>53</v>
      </c>
      <c r="M36" s="21"/>
    </row>
    <row r="37" ht="15.6" spans="1:13">
      <c r="A37" s="8">
        <v>33</v>
      </c>
      <c r="B37" s="9" t="s">
        <v>50</v>
      </c>
      <c r="C37" s="9" t="s">
        <v>18</v>
      </c>
      <c r="D37" s="10"/>
      <c r="E37" s="18">
        <v>115.572</v>
      </c>
      <c r="F37" s="9" t="s">
        <v>19</v>
      </c>
      <c r="G37" s="12">
        <v>0.9</v>
      </c>
      <c r="H37" s="9">
        <v>64.872755</v>
      </c>
      <c r="I37" s="30">
        <f t="shared" si="2"/>
        <v>0.561318961340117</v>
      </c>
      <c r="J37" s="9">
        <v>0</v>
      </c>
      <c r="K37" s="9">
        <v>0</v>
      </c>
      <c r="L37" s="9" t="s">
        <v>53</v>
      </c>
      <c r="M37" s="9" t="s">
        <v>56</v>
      </c>
    </row>
    <row r="38" spans="1:13">
      <c r="A38" s="8">
        <v>34</v>
      </c>
      <c r="B38" s="9" t="s">
        <v>34</v>
      </c>
      <c r="C38" s="9" t="s">
        <v>35</v>
      </c>
      <c r="D38" s="10"/>
      <c r="E38" s="9">
        <v>200</v>
      </c>
      <c r="F38" s="9" t="s">
        <v>45</v>
      </c>
      <c r="G38" s="12">
        <v>0</v>
      </c>
      <c r="H38" s="9">
        <v>0</v>
      </c>
      <c r="I38" s="30">
        <f t="shared" si="2"/>
        <v>0</v>
      </c>
      <c r="J38" s="9">
        <v>0</v>
      </c>
      <c r="K38" s="9">
        <v>0</v>
      </c>
      <c r="L38" s="9" t="s">
        <v>53</v>
      </c>
      <c r="M38" s="9"/>
    </row>
    <row r="39" spans="1:13">
      <c r="A39" s="8">
        <v>35</v>
      </c>
      <c r="B39" s="9" t="s">
        <v>36</v>
      </c>
      <c r="C39" s="9" t="s">
        <v>35</v>
      </c>
      <c r="D39" s="10"/>
      <c r="E39" s="9">
        <v>10</v>
      </c>
      <c r="F39" s="9" t="s">
        <v>19</v>
      </c>
      <c r="G39" s="12">
        <v>0</v>
      </c>
      <c r="H39" s="9">
        <v>0.45</v>
      </c>
      <c r="I39" s="30">
        <f t="shared" si="2"/>
        <v>0.045</v>
      </c>
      <c r="J39" s="9">
        <v>0</v>
      </c>
      <c r="K39" s="9">
        <v>0</v>
      </c>
      <c r="L39" s="9" t="s">
        <v>53</v>
      </c>
      <c r="M39" s="9"/>
    </row>
    <row r="40" spans="1:13">
      <c r="A40" s="8">
        <v>36</v>
      </c>
      <c r="B40" s="9" t="s">
        <v>37</v>
      </c>
      <c r="C40" s="9" t="s">
        <v>35</v>
      </c>
      <c r="D40" s="10"/>
      <c r="E40" s="9">
        <v>47.196</v>
      </c>
      <c r="F40" s="9" t="s">
        <v>19</v>
      </c>
      <c r="G40" s="12">
        <v>0.9</v>
      </c>
      <c r="H40" s="9">
        <v>18.4788</v>
      </c>
      <c r="I40" s="30">
        <f t="shared" si="2"/>
        <v>0.391533180778032</v>
      </c>
      <c r="J40" s="9">
        <v>0</v>
      </c>
      <c r="K40" s="9"/>
      <c r="L40" s="9" t="s">
        <v>53</v>
      </c>
      <c r="M40" s="9" t="s">
        <v>38</v>
      </c>
    </row>
    <row r="41" ht="43.2" spans="1:13">
      <c r="A41" s="8">
        <v>37</v>
      </c>
      <c r="B41" s="9" t="s">
        <v>20</v>
      </c>
      <c r="C41" s="9" t="s">
        <v>21</v>
      </c>
      <c r="D41" s="10"/>
      <c r="E41" s="9">
        <v>66.5885</v>
      </c>
      <c r="F41" s="9" t="s">
        <v>19</v>
      </c>
      <c r="G41" s="12">
        <v>0.9</v>
      </c>
      <c r="H41" s="9">
        <v>51.550632</v>
      </c>
      <c r="I41" s="30">
        <f t="shared" si="2"/>
        <v>0.774167191031484</v>
      </c>
      <c r="J41" s="9">
        <v>0</v>
      </c>
      <c r="K41" s="9">
        <v>0</v>
      </c>
      <c r="L41" s="9" t="s">
        <v>57</v>
      </c>
      <c r="M41" s="9" t="s">
        <v>58</v>
      </c>
    </row>
    <row r="42" spans="1:13">
      <c r="A42" s="8">
        <v>38</v>
      </c>
      <c r="B42" s="9" t="s">
        <v>25</v>
      </c>
      <c r="C42" s="9" t="s">
        <v>26</v>
      </c>
      <c r="D42" s="15"/>
      <c r="E42" s="9">
        <v>18</v>
      </c>
      <c r="F42" s="9"/>
      <c r="G42" s="12"/>
      <c r="H42" s="9"/>
      <c r="I42" s="30"/>
      <c r="J42" s="9"/>
      <c r="K42" s="9"/>
      <c r="L42" s="9"/>
      <c r="M42" s="9" t="s">
        <v>27</v>
      </c>
    </row>
    <row r="43" spans="1:13">
      <c r="A43" s="8">
        <v>39</v>
      </c>
      <c r="B43" s="9" t="s">
        <v>31</v>
      </c>
      <c r="C43" s="9" t="s">
        <v>18</v>
      </c>
      <c r="D43" s="15"/>
      <c r="E43" s="11">
        <v>2.73</v>
      </c>
      <c r="F43" s="9" t="s">
        <v>45</v>
      </c>
      <c r="G43" s="12">
        <v>0</v>
      </c>
      <c r="H43" s="17">
        <v>0</v>
      </c>
      <c r="I43" s="30">
        <f t="shared" ref="I43:I49" si="3">H43/E43</f>
        <v>0</v>
      </c>
      <c r="J43" s="9"/>
      <c r="K43" s="9"/>
      <c r="L43" s="9" t="s">
        <v>33</v>
      </c>
      <c r="M43" s="9"/>
    </row>
    <row r="44" spans="1:13">
      <c r="A44" s="8">
        <v>40</v>
      </c>
      <c r="B44" s="9" t="s">
        <v>17</v>
      </c>
      <c r="C44" s="9" t="s">
        <v>18</v>
      </c>
      <c r="D44" s="23" t="s">
        <v>59</v>
      </c>
      <c r="E44" s="11">
        <v>1.6</v>
      </c>
      <c r="F44" s="9" t="s">
        <v>19</v>
      </c>
      <c r="G44" s="12">
        <v>0</v>
      </c>
      <c r="H44" s="17">
        <v>0</v>
      </c>
      <c r="I44" s="30">
        <f t="shared" si="3"/>
        <v>0</v>
      </c>
      <c r="J44" s="9"/>
      <c r="K44" s="9"/>
      <c r="L44" s="9" t="s">
        <v>33</v>
      </c>
      <c r="M44" s="9"/>
    </row>
    <row r="45" ht="15.6" spans="1:13">
      <c r="A45" s="8">
        <v>41</v>
      </c>
      <c r="B45" s="9" t="s">
        <v>50</v>
      </c>
      <c r="C45" s="9" t="s">
        <v>18</v>
      </c>
      <c r="D45" s="10"/>
      <c r="E45" s="18">
        <v>294.244</v>
      </c>
      <c r="F45" s="18" t="s">
        <v>29</v>
      </c>
      <c r="G45" s="12">
        <v>1</v>
      </c>
      <c r="H45" s="17">
        <v>294.244</v>
      </c>
      <c r="I45" s="30">
        <f t="shared" si="3"/>
        <v>1</v>
      </c>
      <c r="J45" s="17"/>
      <c r="K45" s="9"/>
      <c r="L45" s="9" t="s">
        <v>33</v>
      </c>
      <c r="M45" s="9"/>
    </row>
    <row r="46" spans="1:13">
      <c r="A46" s="8">
        <v>42</v>
      </c>
      <c r="B46" s="9" t="s">
        <v>34</v>
      </c>
      <c r="C46" s="9" t="s">
        <v>35</v>
      </c>
      <c r="D46" s="10"/>
      <c r="E46" s="9">
        <v>200</v>
      </c>
      <c r="F46" s="9" t="s">
        <v>45</v>
      </c>
      <c r="G46" s="12">
        <v>0</v>
      </c>
      <c r="H46" s="17">
        <v>0</v>
      </c>
      <c r="I46" s="30">
        <f t="shared" si="3"/>
        <v>0</v>
      </c>
      <c r="J46" s="9"/>
      <c r="K46" s="9"/>
      <c r="L46" s="9" t="s">
        <v>33</v>
      </c>
      <c r="M46" s="9"/>
    </row>
    <row r="47" spans="1:13">
      <c r="A47" s="8">
        <v>43</v>
      </c>
      <c r="B47" s="9" t="s">
        <v>36</v>
      </c>
      <c r="C47" s="9" t="s">
        <v>35</v>
      </c>
      <c r="D47" s="10"/>
      <c r="E47" s="9">
        <v>10</v>
      </c>
      <c r="F47" s="9" t="s">
        <v>45</v>
      </c>
      <c r="G47" s="12">
        <v>0</v>
      </c>
      <c r="H47" s="17">
        <v>0</v>
      </c>
      <c r="I47" s="30">
        <f t="shared" si="3"/>
        <v>0</v>
      </c>
      <c r="J47" s="9"/>
      <c r="K47" s="9"/>
      <c r="L47" s="9" t="s">
        <v>33</v>
      </c>
      <c r="M47" s="9"/>
    </row>
    <row r="48" ht="15.6" spans="1:13">
      <c r="A48" s="8">
        <v>44</v>
      </c>
      <c r="B48" s="9" t="s">
        <v>37</v>
      </c>
      <c r="C48" s="9" t="s">
        <v>35</v>
      </c>
      <c r="D48" s="10"/>
      <c r="E48" s="21">
        <v>134.026</v>
      </c>
      <c r="F48" s="24" t="s">
        <v>29</v>
      </c>
      <c r="G48" s="22">
        <v>1</v>
      </c>
      <c r="H48" s="25">
        <v>133.774</v>
      </c>
      <c r="I48" s="33">
        <f t="shared" si="3"/>
        <v>0.998119767806246</v>
      </c>
      <c r="J48" s="25"/>
      <c r="K48" s="21"/>
      <c r="L48" s="21" t="s">
        <v>33</v>
      </c>
      <c r="M48" s="21"/>
    </row>
    <row r="49" ht="28.8" spans="1:13">
      <c r="A49" s="8">
        <v>45</v>
      </c>
      <c r="B49" s="9" t="s">
        <v>20</v>
      </c>
      <c r="C49" s="9" t="s">
        <v>21</v>
      </c>
      <c r="D49" s="10"/>
      <c r="E49" s="9">
        <v>100</v>
      </c>
      <c r="F49" s="9" t="s">
        <v>29</v>
      </c>
      <c r="G49" s="12">
        <v>1</v>
      </c>
      <c r="H49" s="9">
        <v>100</v>
      </c>
      <c r="I49" s="30">
        <f t="shared" si="3"/>
        <v>1</v>
      </c>
      <c r="J49" s="9"/>
      <c r="K49" s="9"/>
      <c r="L49" s="9"/>
      <c r="M49" s="9" t="s">
        <v>39</v>
      </c>
    </row>
    <row r="50" spans="1:13">
      <c r="A50" s="8">
        <v>46</v>
      </c>
      <c r="B50" s="9" t="s">
        <v>25</v>
      </c>
      <c r="C50" s="9" t="s">
        <v>26</v>
      </c>
      <c r="D50" s="15"/>
      <c r="E50" s="9">
        <v>38</v>
      </c>
      <c r="F50" s="9"/>
      <c r="G50" s="12"/>
      <c r="H50" s="9"/>
      <c r="I50" s="30"/>
      <c r="J50" s="9"/>
      <c r="K50" s="9"/>
      <c r="L50" s="9"/>
      <c r="M50" s="9" t="s">
        <v>27</v>
      </c>
    </row>
    <row r="51" ht="28.8" spans="1:13">
      <c r="A51" s="8">
        <v>47</v>
      </c>
      <c r="B51" s="9" t="s">
        <v>31</v>
      </c>
      <c r="C51" s="9" t="s">
        <v>18</v>
      </c>
      <c r="D51" s="10"/>
      <c r="E51" s="11">
        <v>2.6</v>
      </c>
      <c r="F51" s="9" t="s">
        <v>24</v>
      </c>
      <c r="G51" s="12">
        <v>1</v>
      </c>
      <c r="H51" s="19">
        <v>0</v>
      </c>
      <c r="I51" s="30">
        <f t="shared" ref="I51:I58" si="4">H51/E51</f>
        <v>0</v>
      </c>
      <c r="J51" s="9">
        <v>0</v>
      </c>
      <c r="K51" s="9" t="s">
        <v>60</v>
      </c>
      <c r="L51" s="9" t="s">
        <v>24</v>
      </c>
      <c r="M51" s="9"/>
    </row>
    <row r="52" spans="1:13">
      <c r="A52" s="8">
        <v>48</v>
      </c>
      <c r="B52" s="9" t="s">
        <v>17</v>
      </c>
      <c r="C52" s="9" t="s">
        <v>18</v>
      </c>
      <c r="D52" s="10"/>
      <c r="E52" s="11">
        <v>1.8</v>
      </c>
      <c r="F52" s="9" t="s">
        <v>29</v>
      </c>
      <c r="G52" s="12">
        <v>1</v>
      </c>
      <c r="H52" s="19">
        <v>0</v>
      </c>
      <c r="I52" s="30">
        <f t="shared" si="4"/>
        <v>0</v>
      </c>
      <c r="J52" s="9">
        <v>0</v>
      </c>
      <c r="K52" s="9" t="s">
        <v>60</v>
      </c>
      <c r="L52" s="9" t="s">
        <v>29</v>
      </c>
      <c r="M52" s="9"/>
    </row>
    <row r="53" spans="1:13">
      <c r="A53" s="8">
        <v>49</v>
      </c>
      <c r="B53" s="9" t="s">
        <v>34</v>
      </c>
      <c r="C53" s="9" t="s">
        <v>35</v>
      </c>
      <c r="D53" s="10"/>
      <c r="E53" s="9">
        <v>200</v>
      </c>
      <c r="F53" s="9" t="s">
        <v>19</v>
      </c>
      <c r="G53" s="12">
        <v>0.1</v>
      </c>
      <c r="H53" s="19">
        <v>0</v>
      </c>
      <c r="I53" s="30">
        <f t="shared" si="4"/>
        <v>0</v>
      </c>
      <c r="J53" s="9">
        <v>0</v>
      </c>
      <c r="K53" s="9" t="s">
        <v>60</v>
      </c>
      <c r="L53" s="34">
        <v>44926</v>
      </c>
      <c r="M53" s="9"/>
    </row>
    <row r="54" spans="1:13">
      <c r="A54" s="8">
        <v>50</v>
      </c>
      <c r="B54" s="9" t="s">
        <v>36</v>
      </c>
      <c r="C54" s="9" t="s">
        <v>35</v>
      </c>
      <c r="D54" s="10"/>
      <c r="E54" s="9">
        <v>10</v>
      </c>
      <c r="F54" s="9" t="s">
        <v>45</v>
      </c>
      <c r="G54" s="12">
        <v>0</v>
      </c>
      <c r="H54" s="19">
        <v>0</v>
      </c>
      <c r="I54" s="30">
        <f t="shared" si="4"/>
        <v>0</v>
      </c>
      <c r="J54" s="9">
        <v>0</v>
      </c>
      <c r="K54" s="9" t="s">
        <v>60</v>
      </c>
      <c r="L54" s="34">
        <v>44926</v>
      </c>
      <c r="M54" s="9"/>
    </row>
    <row r="55" ht="28.8" spans="1:13">
      <c r="A55" s="8">
        <v>51</v>
      </c>
      <c r="B55" s="9" t="s">
        <v>37</v>
      </c>
      <c r="C55" s="9" t="s">
        <v>35</v>
      </c>
      <c r="D55" s="10"/>
      <c r="E55" s="9">
        <v>42.3</v>
      </c>
      <c r="F55" s="9" t="s">
        <v>24</v>
      </c>
      <c r="G55" s="12">
        <v>1</v>
      </c>
      <c r="H55" s="19">
        <v>0</v>
      </c>
      <c r="I55" s="30">
        <f t="shared" si="4"/>
        <v>0</v>
      </c>
      <c r="J55" s="9">
        <v>0</v>
      </c>
      <c r="K55" s="9" t="s">
        <v>60</v>
      </c>
      <c r="L55" s="9" t="s">
        <v>24</v>
      </c>
      <c r="M55" s="9"/>
    </row>
    <row r="56" ht="28.8" spans="1:13">
      <c r="A56" s="8">
        <v>52</v>
      </c>
      <c r="B56" s="9" t="s">
        <v>20</v>
      </c>
      <c r="C56" s="9" t="s">
        <v>21</v>
      </c>
      <c r="D56" s="10"/>
      <c r="E56" s="9">
        <v>100</v>
      </c>
      <c r="F56" s="9" t="s">
        <v>19</v>
      </c>
      <c r="G56" s="12">
        <v>0.15</v>
      </c>
      <c r="H56" s="9">
        <v>20.1</v>
      </c>
      <c r="I56" s="30">
        <f t="shared" si="4"/>
        <v>0.201</v>
      </c>
      <c r="J56" s="9">
        <v>0</v>
      </c>
      <c r="K56" s="9" t="s">
        <v>60</v>
      </c>
      <c r="L56" s="34">
        <v>44926</v>
      </c>
      <c r="M56" s="9" t="s">
        <v>39</v>
      </c>
    </row>
    <row r="57" ht="15.6" spans="1:13">
      <c r="A57" s="8">
        <v>53</v>
      </c>
      <c r="B57" s="9" t="s">
        <v>25</v>
      </c>
      <c r="C57" s="9" t="s">
        <v>26</v>
      </c>
      <c r="D57" s="10"/>
      <c r="E57" s="18">
        <v>15</v>
      </c>
      <c r="F57" s="18" t="s">
        <v>19</v>
      </c>
      <c r="G57" s="26">
        <v>0.1</v>
      </c>
      <c r="H57" s="18">
        <v>1.828</v>
      </c>
      <c r="I57" s="35">
        <f t="shared" si="4"/>
        <v>0.121866666666667</v>
      </c>
      <c r="J57" s="18">
        <v>0</v>
      </c>
      <c r="K57" s="18" t="s">
        <v>60</v>
      </c>
      <c r="L57" s="36">
        <v>44896</v>
      </c>
      <c r="M57" s="9" t="s">
        <v>27</v>
      </c>
    </row>
    <row r="58" ht="72" spans="1:13">
      <c r="A58" s="8">
        <v>54</v>
      </c>
      <c r="B58" s="18" t="s">
        <v>61</v>
      </c>
      <c r="C58" s="18" t="s">
        <v>62</v>
      </c>
      <c r="D58" s="9" t="s">
        <v>63</v>
      </c>
      <c r="E58" s="18">
        <v>1188</v>
      </c>
      <c r="F58" s="18" t="s">
        <v>29</v>
      </c>
      <c r="G58" s="26">
        <v>1</v>
      </c>
      <c r="H58" s="27">
        <v>1188</v>
      </c>
      <c r="I58" s="30">
        <f t="shared" si="4"/>
        <v>1</v>
      </c>
      <c r="J58" s="9"/>
      <c r="K58" s="9"/>
      <c r="L58" s="36">
        <v>44866</v>
      </c>
      <c r="M58" s="9" t="s">
        <v>64</v>
      </c>
    </row>
    <row r="59" ht="28.8" spans="1:13">
      <c r="A59" s="8">
        <v>55</v>
      </c>
      <c r="B59" s="9" t="s">
        <v>65</v>
      </c>
      <c r="C59" s="9" t="s">
        <v>66</v>
      </c>
      <c r="D59" s="10"/>
      <c r="E59" s="11">
        <v>245.305</v>
      </c>
      <c r="F59" s="18" t="s">
        <v>19</v>
      </c>
      <c r="G59" s="12">
        <v>0.6</v>
      </c>
      <c r="H59" s="9">
        <v>191.5594</v>
      </c>
      <c r="I59" s="30">
        <f t="shared" ref="I59:I68" si="5">H59/E59</f>
        <v>0.780902957542651</v>
      </c>
      <c r="J59" s="9">
        <v>40</v>
      </c>
      <c r="K59" s="9"/>
      <c r="L59" s="9" t="s">
        <v>67</v>
      </c>
      <c r="M59" s="9" t="s">
        <v>68</v>
      </c>
    </row>
    <row r="60" ht="72" spans="1:13">
      <c r="A60" s="8">
        <v>56</v>
      </c>
      <c r="B60" s="9" t="s">
        <v>69</v>
      </c>
      <c r="C60" s="9" t="s">
        <v>66</v>
      </c>
      <c r="D60" s="10"/>
      <c r="E60" s="28">
        <v>90</v>
      </c>
      <c r="F60" s="18" t="s">
        <v>55</v>
      </c>
      <c r="G60" s="12">
        <v>1</v>
      </c>
      <c r="H60" s="9">
        <v>90</v>
      </c>
      <c r="I60" s="30">
        <f t="shared" si="5"/>
        <v>1</v>
      </c>
      <c r="J60" s="9"/>
      <c r="K60" s="9"/>
      <c r="L60" s="9" t="s">
        <v>70</v>
      </c>
      <c r="M60" s="9" t="s">
        <v>71</v>
      </c>
    </row>
    <row r="61" ht="34" customHeight="1" spans="1:13">
      <c r="A61" s="8">
        <v>57</v>
      </c>
      <c r="B61" s="9" t="s">
        <v>72</v>
      </c>
      <c r="C61" s="9" t="s">
        <v>66</v>
      </c>
      <c r="D61" s="10"/>
      <c r="E61" s="29">
        <f>53.502-12.202-3.41</f>
        <v>37.89</v>
      </c>
      <c r="F61" s="18" t="s">
        <v>19</v>
      </c>
      <c r="G61" s="30">
        <v>0.6</v>
      </c>
      <c r="H61" s="9">
        <v>36.83483</v>
      </c>
      <c r="I61" s="30">
        <f t="shared" si="5"/>
        <v>0.972151755080496</v>
      </c>
      <c r="J61" s="9"/>
      <c r="K61" s="9"/>
      <c r="L61" s="9" t="s">
        <v>67</v>
      </c>
      <c r="M61" s="9" t="s">
        <v>73</v>
      </c>
    </row>
    <row r="62" ht="50" customHeight="1" spans="1:13">
      <c r="A62" s="8">
        <v>58</v>
      </c>
      <c r="B62" s="9" t="s">
        <v>74</v>
      </c>
      <c r="C62" s="9" t="s">
        <v>66</v>
      </c>
      <c r="D62" s="10"/>
      <c r="E62" s="9">
        <f>100-17-19.86</f>
        <v>63.14</v>
      </c>
      <c r="F62" s="18" t="s">
        <v>19</v>
      </c>
      <c r="G62" s="30">
        <v>0.0602</v>
      </c>
      <c r="H62" s="9">
        <v>5</v>
      </c>
      <c r="I62" s="30">
        <f t="shared" si="5"/>
        <v>0.0791891035793475</v>
      </c>
      <c r="J62" s="9"/>
      <c r="K62" s="9"/>
      <c r="L62" s="9" t="s">
        <v>53</v>
      </c>
      <c r="M62" s="9" t="s">
        <v>75</v>
      </c>
    </row>
    <row r="63" ht="30" customHeight="1" spans="1:13">
      <c r="A63" s="8">
        <v>59</v>
      </c>
      <c r="B63" s="9" t="s">
        <v>76</v>
      </c>
      <c r="C63" s="9" t="s">
        <v>21</v>
      </c>
      <c r="D63" s="10"/>
      <c r="E63" s="9">
        <v>26</v>
      </c>
      <c r="F63" s="9" t="s">
        <v>55</v>
      </c>
      <c r="G63" s="12">
        <v>1</v>
      </c>
      <c r="H63" s="9">
        <v>26</v>
      </c>
      <c r="I63" s="30">
        <f t="shared" si="5"/>
        <v>1</v>
      </c>
      <c r="J63" s="9"/>
      <c r="K63" s="9"/>
      <c r="L63" s="9"/>
      <c r="M63" s="9"/>
    </row>
    <row r="64" ht="38" customHeight="1" spans="1:13">
      <c r="A64" s="8">
        <v>60</v>
      </c>
      <c r="B64" s="9" t="s">
        <v>77</v>
      </c>
      <c r="C64" s="9" t="s">
        <v>78</v>
      </c>
      <c r="D64" s="10" t="s">
        <v>79</v>
      </c>
      <c r="E64" s="9">
        <v>804.198</v>
      </c>
      <c r="F64" s="9" t="s">
        <v>80</v>
      </c>
      <c r="G64" s="12">
        <v>0</v>
      </c>
      <c r="H64" s="9">
        <v>0</v>
      </c>
      <c r="I64" s="30">
        <f t="shared" si="5"/>
        <v>0</v>
      </c>
      <c r="J64" s="9"/>
      <c r="K64" s="9"/>
      <c r="L64" s="9"/>
      <c r="M64" s="9" t="s">
        <v>81</v>
      </c>
    </row>
    <row r="65" ht="100.8" spans="1:13">
      <c r="A65" s="8">
        <v>61</v>
      </c>
      <c r="B65" s="9" t="s">
        <v>82</v>
      </c>
      <c r="C65" s="9" t="s">
        <v>49</v>
      </c>
      <c r="D65" s="10"/>
      <c r="E65" s="9">
        <f>228.2587-129</f>
        <v>99.2587</v>
      </c>
      <c r="F65" s="9" t="s">
        <v>55</v>
      </c>
      <c r="G65" s="12">
        <v>1</v>
      </c>
      <c r="H65" s="9">
        <v>99.2587</v>
      </c>
      <c r="I65" s="30">
        <f t="shared" si="5"/>
        <v>1</v>
      </c>
      <c r="J65" s="9"/>
      <c r="K65" s="9"/>
      <c r="L65" s="9"/>
      <c r="M65" s="9" t="s">
        <v>83</v>
      </c>
    </row>
    <row r="66" ht="31" customHeight="1" spans="1:13">
      <c r="A66" s="8">
        <v>62</v>
      </c>
      <c r="B66" s="9"/>
      <c r="C66" s="9" t="s">
        <v>49</v>
      </c>
      <c r="D66" s="10"/>
      <c r="E66" s="9">
        <v>29.6383</v>
      </c>
      <c r="F66" s="9" t="s">
        <v>80</v>
      </c>
      <c r="G66" s="12">
        <v>0</v>
      </c>
      <c r="H66" s="9">
        <v>0</v>
      </c>
      <c r="I66" s="30">
        <f t="shared" si="5"/>
        <v>0</v>
      </c>
      <c r="J66" s="9"/>
      <c r="K66" s="9"/>
      <c r="L66" s="9"/>
      <c r="M66" s="9" t="s">
        <v>84</v>
      </c>
    </row>
    <row r="67" ht="45" customHeight="1" spans="1:13">
      <c r="A67" s="8">
        <v>63</v>
      </c>
      <c r="B67" s="9" t="s">
        <v>85</v>
      </c>
      <c r="C67" s="9" t="s">
        <v>26</v>
      </c>
      <c r="D67" s="10"/>
      <c r="E67" s="9">
        <f>604.33-225</f>
        <v>379.33</v>
      </c>
      <c r="F67" s="9" t="s">
        <v>80</v>
      </c>
      <c r="G67" s="12">
        <v>0</v>
      </c>
      <c r="H67" s="9">
        <v>0</v>
      </c>
      <c r="I67" s="30">
        <f t="shared" si="5"/>
        <v>0</v>
      </c>
      <c r="J67" s="9"/>
      <c r="K67" s="9"/>
      <c r="L67" s="9"/>
      <c r="M67" s="9" t="s">
        <v>86</v>
      </c>
    </row>
    <row r="68" ht="39" customHeight="1" spans="1:13">
      <c r="A68" s="8">
        <v>64</v>
      </c>
      <c r="B68" s="9" t="s">
        <v>87</v>
      </c>
      <c r="C68" s="9" t="s">
        <v>26</v>
      </c>
      <c r="D68" s="10"/>
      <c r="E68" s="9">
        <v>1000</v>
      </c>
      <c r="F68" s="9" t="s">
        <v>29</v>
      </c>
      <c r="G68" s="12">
        <v>1</v>
      </c>
      <c r="H68" s="9">
        <v>1000</v>
      </c>
      <c r="I68" s="30">
        <f t="shared" si="5"/>
        <v>1</v>
      </c>
      <c r="J68" s="9"/>
      <c r="K68" s="9"/>
      <c r="L68" s="9"/>
      <c r="M68" s="9"/>
    </row>
    <row r="69" ht="57.6" spans="1:13">
      <c r="A69" s="8">
        <v>65</v>
      </c>
      <c r="B69" s="9" t="s">
        <v>20</v>
      </c>
      <c r="C69" s="9" t="s">
        <v>21</v>
      </c>
      <c r="D69" s="10"/>
      <c r="E69" s="9">
        <v>111.4674</v>
      </c>
      <c r="F69" s="9" t="s">
        <v>80</v>
      </c>
      <c r="G69" s="12">
        <v>0</v>
      </c>
      <c r="H69" s="9">
        <v>0</v>
      </c>
      <c r="I69" s="30"/>
      <c r="J69" s="9"/>
      <c r="K69" s="9"/>
      <c r="L69" s="9"/>
      <c r="M69" s="9" t="s">
        <v>88</v>
      </c>
    </row>
    <row r="70" ht="44" customHeight="1" spans="1:13">
      <c r="A70" s="8">
        <v>66</v>
      </c>
      <c r="B70" s="9" t="s">
        <v>20</v>
      </c>
      <c r="C70" s="9" t="s">
        <v>18</v>
      </c>
      <c r="D70" s="15"/>
      <c r="E70" s="9">
        <v>153.41</v>
      </c>
      <c r="F70" s="9"/>
      <c r="G70" s="12"/>
      <c r="H70" s="9"/>
      <c r="I70" s="30"/>
      <c r="J70" s="9"/>
      <c r="K70" s="9"/>
      <c r="L70" s="9"/>
      <c r="M70" s="9" t="s">
        <v>89</v>
      </c>
    </row>
    <row r="71" ht="46" customHeight="1" spans="1:13">
      <c r="A71" s="8">
        <v>67</v>
      </c>
      <c r="B71" s="9" t="s">
        <v>90</v>
      </c>
      <c r="C71" s="9" t="s">
        <v>26</v>
      </c>
      <c r="D71" s="9" t="s">
        <v>91</v>
      </c>
      <c r="E71" s="9">
        <v>119.67</v>
      </c>
      <c r="F71" s="9" t="s">
        <v>19</v>
      </c>
      <c r="G71" s="12">
        <v>0.8</v>
      </c>
      <c r="H71" s="37">
        <v>34.835801</v>
      </c>
      <c r="I71" s="30">
        <f>H71/E71</f>
        <v>0.291098863541406</v>
      </c>
      <c r="J71" s="9"/>
      <c r="K71" s="9"/>
      <c r="L71" s="9" t="s">
        <v>92</v>
      </c>
      <c r="M71" s="9" t="s">
        <v>93</v>
      </c>
    </row>
    <row r="72" ht="43" customHeight="1" spans="1:13">
      <c r="A72" s="8">
        <v>68</v>
      </c>
      <c r="B72" s="9" t="s">
        <v>94</v>
      </c>
      <c r="C72" s="9" t="s">
        <v>21</v>
      </c>
      <c r="D72" s="10"/>
      <c r="E72" s="9">
        <v>600</v>
      </c>
      <c r="F72" s="9" t="s">
        <v>29</v>
      </c>
      <c r="G72" s="30">
        <v>1</v>
      </c>
      <c r="H72" s="9">
        <v>600</v>
      </c>
      <c r="I72" s="30">
        <f>H72/E72</f>
        <v>1</v>
      </c>
      <c r="J72" s="9">
        <v>0</v>
      </c>
      <c r="K72" s="9">
        <v>0</v>
      </c>
      <c r="L72" s="38"/>
      <c r="M72" s="9" t="s">
        <v>95</v>
      </c>
    </row>
    <row r="73" ht="28.8" spans="1:13">
      <c r="A73" s="8">
        <v>69</v>
      </c>
      <c r="B73" s="9" t="s">
        <v>96</v>
      </c>
      <c r="C73" s="9" t="s">
        <v>66</v>
      </c>
      <c r="D73" s="10"/>
      <c r="E73" s="9">
        <v>1000</v>
      </c>
      <c r="F73" s="9" t="s">
        <v>19</v>
      </c>
      <c r="G73" s="12">
        <v>0.9</v>
      </c>
      <c r="H73" s="14">
        <v>877.522857</v>
      </c>
      <c r="I73" s="30">
        <f>H73/E73</f>
        <v>0.877522857</v>
      </c>
      <c r="J73" s="9">
        <v>0</v>
      </c>
      <c r="K73" s="9">
        <v>0</v>
      </c>
      <c r="L73" s="38" t="s">
        <v>97</v>
      </c>
      <c r="M73" s="9"/>
    </row>
    <row r="74" ht="35" customHeight="1" spans="1:13">
      <c r="A74" s="8">
        <v>70</v>
      </c>
      <c r="B74" s="9" t="s">
        <v>98</v>
      </c>
      <c r="C74" s="9" t="s">
        <v>21</v>
      </c>
      <c r="D74" s="10"/>
      <c r="E74" s="9">
        <v>24</v>
      </c>
      <c r="F74" s="9" t="s">
        <v>29</v>
      </c>
      <c r="G74" s="12">
        <v>1</v>
      </c>
      <c r="H74" s="9">
        <v>24</v>
      </c>
      <c r="I74" s="30">
        <f>H74/E74</f>
        <v>1</v>
      </c>
      <c r="J74" s="9">
        <v>0</v>
      </c>
      <c r="K74" s="9">
        <v>0</v>
      </c>
      <c r="L74" s="9"/>
      <c r="M74" s="9"/>
    </row>
    <row r="75" ht="43.2" spans="1:13">
      <c r="A75" s="8">
        <v>71</v>
      </c>
      <c r="B75" s="9" t="s">
        <v>99</v>
      </c>
      <c r="C75" s="9" t="s">
        <v>21</v>
      </c>
      <c r="D75" s="15"/>
      <c r="E75" s="9">
        <v>900</v>
      </c>
      <c r="F75" s="9" t="s">
        <v>29</v>
      </c>
      <c r="G75" s="12">
        <v>1</v>
      </c>
      <c r="H75" s="9">
        <v>900</v>
      </c>
      <c r="I75" s="30">
        <f>H75/E75</f>
        <v>1</v>
      </c>
      <c r="J75" s="9"/>
      <c r="K75" s="9"/>
      <c r="L75" s="38"/>
      <c r="M75" s="9" t="s">
        <v>100</v>
      </c>
    </row>
    <row r="76" ht="57.6" spans="1:13">
      <c r="A76" s="8">
        <v>72</v>
      </c>
      <c r="B76" s="9" t="s">
        <v>101</v>
      </c>
      <c r="C76" s="9" t="s">
        <v>66</v>
      </c>
      <c r="D76" s="23" t="s">
        <v>102</v>
      </c>
      <c r="E76" s="9">
        <v>728</v>
      </c>
      <c r="F76" s="9" t="s">
        <v>19</v>
      </c>
      <c r="G76" s="12">
        <v>0.5</v>
      </c>
      <c r="H76" s="9">
        <v>487.446463</v>
      </c>
      <c r="I76" s="30">
        <f t="shared" ref="I76:I88" si="6">H76/E76</f>
        <v>0.669569317307692</v>
      </c>
      <c r="J76" s="9">
        <v>400</v>
      </c>
      <c r="K76" s="9">
        <v>0</v>
      </c>
      <c r="L76" s="9" t="s">
        <v>103</v>
      </c>
      <c r="M76" s="9"/>
    </row>
    <row r="77" ht="57.6" spans="1:13">
      <c r="A77" s="8">
        <v>73</v>
      </c>
      <c r="B77" s="9" t="s">
        <v>104</v>
      </c>
      <c r="C77" s="9" t="s">
        <v>66</v>
      </c>
      <c r="D77" s="10"/>
      <c r="E77" s="9">
        <v>20</v>
      </c>
      <c r="F77" s="9" t="s">
        <v>24</v>
      </c>
      <c r="G77" s="12">
        <v>1</v>
      </c>
      <c r="H77" s="9">
        <v>20</v>
      </c>
      <c r="I77" s="30">
        <f t="shared" si="6"/>
        <v>1</v>
      </c>
      <c r="J77" s="9">
        <v>0</v>
      </c>
      <c r="K77" s="9">
        <v>0</v>
      </c>
      <c r="L77" s="9" t="s">
        <v>55</v>
      </c>
      <c r="M77" s="9"/>
    </row>
    <row r="78" ht="57.6" spans="1:13">
      <c r="A78" s="8">
        <v>74</v>
      </c>
      <c r="B78" s="9" t="s">
        <v>105</v>
      </c>
      <c r="C78" s="9" t="s">
        <v>66</v>
      </c>
      <c r="D78" s="10"/>
      <c r="E78" s="9">
        <v>159.258</v>
      </c>
      <c r="F78" s="9" t="s">
        <v>19</v>
      </c>
      <c r="G78" s="12">
        <v>0.5</v>
      </c>
      <c r="H78" s="9">
        <v>159.258</v>
      </c>
      <c r="I78" s="30">
        <f t="shared" si="6"/>
        <v>1</v>
      </c>
      <c r="J78" s="9">
        <v>60</v>
      </c>
      <c r="K78" s="9">
        <v>0</v>
      </c>
      <c r="L78" s="9" t="s">
        <v>106</v>
      </c>
      <c r="M78" s="9"/>
    </row>
    <row r="79" ht="57.6" spans="1:13">
      <c r="A79" s="8">
        <v>75</v>
      </c>
      <c r="B79" s="9" t="s">
        <v>107</v>
      </c>
      <c r="C79" s="9" t="s">
        <v>66</v>
      </c>
      <c r="D79" s="10"/>
      <c r="E79" s="9">
        <v>150</v>
      </c>
      <c r="F79" s="9" t="s">
        <v>19</v>
      </c>
      <c r="G79" s="12">
        <v>0.15</v>
      </c>
      <c r="H79" s="9">
        <v>150</v>
      </c>
      <c r="I79" s="30">
        <f t="shared" si="6"/>
        <v>1</v>
      </c>
      <c r="J79" s="9">
        <v>70</v>
      </c>
      <c r="K79" s="9">
        <v>0</v>
      </c>
      <c r="L79" s="9" t="s">
        <v>108</v>
      </c>
      <c r="M79" s="9"/>
    </row>
    <row r="80" ht="43.2" spans="1:13">
      <c r="A80" s="8">
        <v>76</v>
      </c>
      <c r="B80" s="9" t="s">
        <v>109</v>
      </c>
      <c r="C80" s="9" t="s">
        <v>66</v>
      </c>
      <c r="D80" s="10"/>
      <c r="E80" s="9">
        <v>242.742</v>
      </c>
      <c r="F80" s="9" t="s">
        <v>29</v>
      </c>
      <c r="G80" s="12">
        <v>1</v>
      </c>
      <c r="H80" s="9">
        <v>242.742</v>
      </c>
      <c r="I80" s="30">
        <f t="shared" si="6"/>
        <v>1</v>
      </c>
      <c r="J80" s="9">
        <v>0</v>
      </c>
      <c r="K80" s="9">
        <v>0</v>
      </c>
      <c r="L80" s="9" t="s">
        <v>55</v>
      </c>
      <c r="M80" s="9"/>
    </row>
    <row r="81" ht="39" customHeight="1" spans="1:13">
      <c r="A81" s="8">
        <v>77</v>
      </c>
      <c r="B81" s="9" t="s">
        <v>110</v>
      </c>
      <c r="C81" s="9" t="s">
        <v>21</v>
      </c>
      <c r="D81" s="15"/>
      <c r="E81" s="9">
        <v>100</v>
      </c>
      <c r="F81" s="9" t="s">
        <v>29</v>
      </c>
      <c r="G81" s="12">
        <v>1</v>
      </c>
      <c r="H81" s="9">
        <v>100</v>
      </c>
      <c r="I81" s="30">
        <f t="shared" si="6"/>
        <v>1</v>
      </c>
      <c r="J81" s="9">
        <v>0</v>
      </c>
      <c r="K81" s="9">
        <v>0</v>
      </c>
      <c r="L81" s="9" t="s">
        <v>55</v>
      </c>
      <c r="M81" s="9"/>
    </row>
    <row r="82" ht="28.8" spans="1:13">
      <c r="A82" s="8">
        <v>78</v>
      </c>
      <c r="B82" s="9" t="s">
        <v>111</v>
      </c>
      <c r="C82" s="9" t="s">
        <v>66</v>
      </c>
      <c r="D82" s="23" t="s">
        <v>112</v>
      </c>
      <c r="E82" s="9">
        <v>400</v>
      </c>
      <c r="F82" s="9" t="s">
        <v>19</v>
      </c>
      <c r="G82" s="12">
        <v>0.65</v>
      </c>
      <c r="H82" s="9">
        <v>400</v>
      </c>
      <c r="I82" s="30">
        <f t="shared" si="6"/>
        <v>1</v>
      </c>
      <c r="J82" s="9"/>
      <c r="K82" s="9"/>
      <c r="L82" s="9" t="s">
        <v>113</v>
      </c>
      <c r="M82" s="9" t="s">
        <v>114</v>
      </c>
    </row>
    <row r="83" ht="28.8" spans="1:13">
      <c r="A83" s="8">
        <v>79</v>
      </c>
      <c r="B83" s="9" t="s">
        <v>115</v>
      </c>
      <c r="C83" s="9" t="s">
        <v>66</v>
      </c>
      <c r="D83" s="10"/>
      <c r="E83" s="9">
        <v>1554.193</v>
      </c>
      <c r="F83" s="9" t="s">
        <v>29</v>
      </c>
      <c r="G83" s="12">
        <v>1</v>
      </c>
      <c r="H83" s="9">
        <v>1554.193</v>
      </c>
      <c r="I83" s="30">
        <f t="shared" si="6"/>
        <v>1</v>
      </c>
      <c r="J83" s="9"/>
      <c r="K83" s="9"/>
      <c r="L83" s="9" t="s">
        <v>116</v>
      </c>
      <c r="M83" s="9" t="s">
        <v>117</v>
      </c>
    </row>
    <row r="84" ht="57.6" spans="1:13">
      <c r="A84" s="8">
        <v>80</v>
      </c>
      <c r="B84" s="9" t="s">
        <v>118</v>
      </c>
      <c r="C84" s="9" t="s">
        <v>66</v>
      </c>
      <c r="D84" s="10"/>
      <c r="E84" s="9">
        <v>557</v>
      </c>
      <c r="F84" s="9" t="s">
        <v>19</v>
      </c>
      <c r="G84" s="12">
        <v>0.85</v>
      </c>
      <c r="H84" s="9">
        <v>557</v>
      </c>
      <c r="I84" s="30">
        <f t="shared" si="6"/>
        <v>1</v>
      </c>
      <c r="J84" s="9"/>
      <c r="K84" s="9"/>
      <c r="L84" s="9"/>
      <c r="M84" s="9"/>
    </row>
    <row r="85" ht="28.8" spans="1:13">
      <c r="A85" s="8">
        <v>81</v>
      </c>
      <c r="B85" s="9" t="s">
        <v>119</v>
      </c>
      <c r="C85" s="9" t="s">
        <v>66</v>
      </c>
      <c r="D85" s="10"/>
      <c r="E85" s="9">
        <v>150</v>
      </c>
      <c r="F85" s="9" t="s">
        <v>24</v>
      </c>
      <c r="G85" s="12">
        <v>1</v>
      </c>
      <c r="H85" s="9">
        <v>150</v>
      </c>
      <c r="I85" s="30">
        <f t="shared" si="6"/>
        <v>1</v>
      </c>
      <c r="J85" s="9"/>
      <c r="K85" s="9"/>
      <c r="L85" s="9" t="s">
        <v>113</v>
      </c>
      <c r="M85" s="9"/>
    </row>
    <row r="86" ht="43.2" spans="1:13">
      <c r="A86" s="8">
        <v>82</v>
      </c>
      <c r="B86" s="9" t="s">
        <v>120</v>
      </c>
      <c r="C86" s="9" t="s">
        <v>66</v>
      </c>
      <c r="D86" s="10"/>
      <c r="E86" s="9">
        <f>300-150</f>
        <v>150</v>
      </c>
      <c r="F86" s="9" t="s">
        <v>19</v>
      </c>
      <c r="G86" s="12">
        <v>0.3</v>
      </c>
      <c r="H86" s="9">
        <v>19.386</v>
      </c>
      <c r="I86" s="30">
        <f t="shared" si="6"/>
        <v>0.12924</v>
      </c>
      <c r="J86" s="9"/>
      <c r="K86" s="9"/>
      <c r="L86" s="9" t="s">
        <v>121</v>
      </c>
      <c r="M86" s="9"/>
    </row>
    <row r="87" ht="43.2" spans="1:13">
      <c r="A87" s="8">
        <v>83</v>
      </c>
      <c r="B87" s="9" t="s">
        <v>122</v>
      </c>
      <c r="C87" s="9" t="s">
        <v>66</v>
      </c>
      <c r="D87" s="15"/>
      <c r="E87" s="9">
        <v>30</v>
      </c>
      <c r="F87" s="9" t="s">
        <v>24</v>
      </c>
      <c r="G87" s="12">
        <v>1</v>
      </c>
      <c r="H87" s="9">
        <v>26.438</v>
      </c>
      <c r="I87" s="30">
        <f t="shared" si="6"/>
        <v>0.881266666666667</v>
      </c>
      <c r="J87" s="9"/>
      <c r="K87" s="9"/>
      <c r="L87" s="9" t="s">
        <v>116</v>
      </c>
      <c r="M87" s="9"/>
    </row>
    <row r="88" ht="45" customHeight="1" spans="1:13">
      <c r="A88" s="8">
        <v>84</v>
      </c>
      <c r="B88" s="9" t="s">
        <v>123</v>
      </c>
      <c r="C88" s="9" t="s">
        <v>35</v>
      </c>
      <c r="D88" s="9" t="s">
        <v>124</v>
      </c>
      <c r="E88" s="9">
        <v>180</v>
      </c>
      <c r="F88" s="9" t="s">
        <v>19</v>
      </c>
      <c r="G88" s="30">
        <v>0.65</v>
      </c>
      <c r="H88" s="14">
        <v>109.062092</v>
      </c>
      <c r="I88" s="30">
        <f t="shared" si="6"/>
        <v>0.605900511111111</v>
      </c>
      <c r="J88" s="9"/>
      <c r="K88" s="9"/>
      <c r="L88" s="9" t="s">
        <v>125</v>
      </c>
      <c r="M88" s="9" t="s">
        <v>126</v>
      </c>
    </row>
    <row r="89" ht="26" customHeight="1" spans="1:13">
      <c r="A89" s="8"/>
      <c r="B89" s="8"/>
      <c r="C89" s="8"/>
      <c r="D89" s="8"/>
      <c r="E89" s="7">
        <f>SUM(E5:E88)</f>
        <v>14967.187</v>
      </c>
      <c r="F89" s="7"/>
      <c r="G89" s="7"/>
      <c r="H89" s="7">
        <f>SUM(H5:H88)</f>
        <v>10451.971417</v>
      </c>
      <c r="I89" s="7"/>
      <c r="J89" s="8"/>
      <c r="K89" s="8"/>
      <c r="L89" s="8"/>
      <c r="M89" s="8"/>
    </row>
  </sheetData>
  <autoFilter ref="A4:M89">
    <extLst/>
  </autoFilter>
  <mergeCells count="26">
    <mergeCell ref="A1:M1"/>
    <mergeCell ref="A2:B2"/>
    <mergeCell ref="J3:K3"/>
    <mergeCell ref="A3:A4"/>
    <mergeCell ref="B3:B4"/>
    <mergeCell ref="C3:C4"/>
    <mergeCell ref="D3:D4"/>
    <mergeCell ref="D5:D8"/>
    <mergeCell ref="D9:D15"/>
    <mergeCell ref="D17:D25"/>
    <mergeCell ref="D26:D32"/>
    <mergeCell ref="D34:D41"/>
    <mergeCell ref="D44:D50"/>
    <mergeCell ref="D51:D56"/>
    <mergeCell ref="D59:D63"/>
    <mergeCell ref="D64:D70"/>
    <mergeCell ref="D72:D75"/>
    <mergeCell ref="D76:D81"/>
    <mergeCell ref="D82:D87"/>
    <mergeCell ref="E3:E4"/>
    <mergeCell ref="F3:F4"/>
    <mergeCell ref="G3:G4"/>
    <mergeCell ref="H3:H4"/>
    <mergeCell ref="I3:I4"/>
    <mergeCell ref="L3:L4"/>
    <mergeCell ref="M3:M4"/>
  </mergeCells>
  <pageMargins left="0.550694444444444" right="0.0388888888888889" top="1" bottom="1" header="0.5" footer="0.5"/>
  <pageSetup paperSize="9" scale="61" fitToHeight="0" orientation="landscape" horizontalDpi="600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E 1 1 7 "   r g b C l r = " 2 B C 4 9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附表-镇街项目明细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2022-09-27T00:36:00Z</dcterms:created>
  <dcterms:modified xsi:type="dcterms:W3CDTF">2022-12-12T06:53:45Z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E913AD8951024B82802ED36739CE55F5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true</vt:bool>
  </property>
</Properties>
</file>