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791"/>
  </bookViews>
  <sheets>
    <sheet name="表1.一般公共预算平衡表" sheetId="9" r:id="rId1"/>
    <sheet name="表2.一般公共预算平衡明细" sheetId="10" r:id="rId2"/>
    <sheet name="表3.一般公共预算项目明细表" sheetId="11" r:id="rId3"/>
    <sheet name="表4.政府性基金平衡表" sheetId="15" r:id="rId4"/>
    <sheet name="表5.政府性基金平衡明细表" sheetId="16" r:id="rId5"/>
    <sheet name="表6.政府性基金项目明细表" sheetId="17" r:id="rId6"/>
    <sheet name="表7.社会保险基金平衡表" sheetId="12" r:id="rId7"/>
    <sheet name="表8.社会保险基金收入明细表" sheetId="13" r:id="rId8"/>
    <sheet name="表9.社会保险基金支出明细表" sheetId="14" r:id="rId9"/>
    <sheet name="表10.债券资金安排明细" sheetId="20" r:id="rId10"/>
  </sheets>
  <externalReferences>
    <externalReference r:id="rId11"/>
  </externalReferences>
  <definedNames>
    <definedName name="_xlnm._FilterDatabase" localSheetId="1" hidden="1">表2.一般公共预算平衡明细!$A$6:$M$157</definedName>
    <definedName name="_xlnm._FilterDatabase" localSheetId="2" hidden="1">表3.一般公共预算项目明细表!#REF!</definedName>
    <definedName name="_xlnm._FilterDatabase" localSheetId="5" hidden="1">表6.政府性基金项目明细表!#REF!</definedName>
    <definedName name="_xlnm.Print_Area" localSheetId="9">表10.债券资金安排明细!$A$1:$G$21</definedName>
    <definedName name="_xlnm.Print_Titles" localSheetId="0">表1.一般公共预算平衡表!$4:$6</definedName>
    <definedName name="_xlnm.Print_Titles" localSheetId="1">表2.一般公共预算平衡明细!$4:$5</definedName>
    <definedName name="_xlnm.Print_Titles" localSheetId="2">表3.一般公共预算项目明细表!$4:$5</definedName>
    <definedName name="_xlnm.Print_Titles" localSheetId="4">表5.政府性基金平衡明细表!$4:$4</definedName>
    <definedName name="_xlnm.Print_Titles" localSheetId="5">表6.政府性基金项目明细表!$4:$5</definedName>
    <definedName name="_xlnm.Print_Titles" localSheetId="7">表8.社会保险基金收入明细表!$4:$4</definedName>
    <definedName name="_xlnm.Print_Titles" localSheetId="8">表9.社会保险基金支出明细表!$4:$4</definedName>
    <definedName name="地区名称">[1]封面!$B$2:$B$6</definedName>
    <definedName name="_xlnm.Print_Titles" localSheetId="9">表10.债券资金安排明细!$4:$5</definedName>
  </definedNames>
  <calcPr calcId="144525"/>
</workbook>
</file>

<file path=xl/sharedStrings.xml><?xml version="1.0" encoding="utf-8"?>
<sst xmlns="http://schemas.openxmlformats.org/spreadsheetml/2006/main" count="909" uniqueCount="586">
  <si>
    <t>表1</t>
  </si>
  <si>
    <t>新丰县2021年一般公共预算第二次预算调整后收支平衡表</t>
  </si>
  <si>
    <t>单位：万元</t>
  </si>
  <si>
    <t>序号</t>
  </si>
  <si>
    <t>收入</t>
  </si>
  <si>
    <t>支出</t>
  </si>
  <si>
    <t>科目</t>
  </si>
  <si>
    <t>年初预算数</t>
  </si>
  <si>
    <t>第一次调整后预算数</t>
  </si>
  <si>
    <t>第二次调整数</t>
  </si>
  <si>
    <t>第二次调整后预算数</t>
  </si>
  <si>
    <t>备注</t>
  </si>
  <si>
    <t>科目名称</t>
  </si>
  <si>
    <t>一般公共预算收入总合计</t>
  </si>
  <si>
    <t>一般公共预算支出总合计</t>
  </si>
  <si>
    <t>税收收入</t>
  </si>
  <si>
    <t>一般公共服务支出</t>
  </si>
  <si>
    <t>增值税</t>
  </si>
  <si>
    <t>国防支出</t>
  </si>
  <si>
    <t>企业所得税</t>
  </si>
  <si>
    <t>公共安全支出</t>
  </si>
  <si>
    <t>个人所得税</t>
  </si>
  <si>
    <t>教育支出</t>
  </si>
  <si>
    <t>资源税</t>
  </si>
  <si>
    <t>科学技术支出</t>
  </si>
  <si>
    <t>城市维护建设税</t>
  </si>
  <si>
    <t>文化旅游体育与传媒支出</t>
  </si>
  <si>
    <t>房产税</t>
  </si>
  <si>
    <t>社会保障和就业支出</t>
  </si>
  <si>
    <t>印花税</t>
  </si>
  <si>
    <t>卫生健康支出</t>
  </si>
  <si>
    <t>城镇土地使用税</t>
  </si>
  <si>
    <t>节能环保支出</t>
  </si>
  <si>
    <t>土地增值税</t>
  </si>
  <si>
    <t>城乡社区支出</t>
  </si>
  <si>
    <t>车船税</t>
  </si>
  <si>
    <t>农林水支出</t>
  </si>
  <si>
    <t>耕地占用税</t>
  </si>
  <si>
    <t>交通运输支出</t>
  </si>
  <si>
    <t>契税</t>
  </si>
  <si>
    <t>资源勘探信息等支出</t>
  </si>
  <si>
    <t>环保税</t>
  </si>
  <si>
    <t>商业服务业等支出</t>
  </si>
  <si>
    <t>自然资源海洋气象等支出</t>
  </si>
  <si>
    <t>非税收入</t>
  </si>
  <si>
    <t>住房保障支出</t>
  </si>
  <si>
    <t>专项收入</t>
  </si>
  <si>
    <t>粮油物资储备支出</t>
  </si>
  <si>
    <t>行政事业性收费收入</t>
  </si>
  <si>
    <t>灾害防治及应急管理支出</t>
  </si>
  <si>
    <t>罚没收入</t>
  </si>
  <si>
    <t>预备费</t>
  </si>
  <si>
    <t>国有资本经营收入</t>
  </si>
  <si>
    <t>其他支出</t>
  </si>
  <si>
    <t>国有资源(资产)有偿使用收入</t>
  </si>
  <si>
    <t>债务付息支出</t>
  </si>
  <si>
    <t>其他收入</t>
  </si>
  <si>
    <t>债务发行费用支出</t>
  </si>
  <si>
    <t>一般公共预算本级收入小计</t>
  </si>
  <si>
    <t>转移性收入</t>
  </si>
  <si>
    <t>上级补助收入</t>
  </si>
  <si>
    <t>一般公共预算本级支出小计</t>
  </si>
  <si>
    <t>返还性收入</t>
  </si>
  <si>
    <t>转移性支出</t>
  </si>
  <si>
    <t>一般性转移支付收入</t>
  </si>
  <si>
    <t>上解上级支出</t>
  </si>
  <si>
    <t>专项转移支付收入</t>
  </si>
  <si>
    <t>调出资金</t>
  </si>
  <si>
    <t>上年结余收入</t>
  </si>
  <si>
    <t>年终结余</t>
  </si>
  <si>
    <t>调入资金等</t>
  </si>
  <si>
    <t>债务还本支出</t>
  </si>
  <si>
    <t xml:space="preserve">    政府性基金预算调入资金</t>
  </si>
  <si>
    <t>动用预算稳定调节基金</t>
  </si>
  <si>
    <t>债务转贷收入</t>
  </si>
  <si>
    <t>新增一般债券收入</t>
  </si>
  <si>
    <t>再融资债券收入</t>
  </si>
  <si>
    <t>表2</t>
  </si>
  <si>
    <t>新丰县2021年一般公共预算第二次预算调整后收支平衡明细表</t>
  </si>
  <si>
    <t>一、税收收入</t>
  </si>
  <si>
    <t>一、一般公共服务</t>
  </si>
  <si>
    <t xml:space="preserve">    人大事务</t>
  </si>
  <si>
    <t xml:space="preserve">    政协事务</t>
  </si>
  <si>
    <t xml:space="preserve">    政府办公厅(室)及相关机构事务</t>
  </si>
  <si>
    <t xml:space="preserve">    发展与改革事务</t>
  </si>
  <si>
    <t xml:space="preserve">    统计信息事务</t>
  </si>
  <si>
    <t xml:space="preserve">    财政事务</t>
  </si>
  <si>
    <t xml:space="preserve">    税收事务</t>
  </si>
  <si>
    <t xml:space="preserve">    审计事务</t>
  </si>
  <si>
    <t xml:space="preserve">    纪检监察事务</t>
  </si>
  <si>
    <t xml:space="preserve">    商贸事务</t>
  </si>
  <si>
    <t xml:space="preserve">    档案事务</t>
  </si>
  <si>
    <t xml:space="preserve">    民主党派及工商联事务</t>
  </si>
  <si>
    <t xml:space="preserve">    群众团体事务</t>
  </si>
  <si>
    <t xml:space="preserve">    党委办公厅（室）及相关机构事务</t>
  </si>
  <si>
    <t xml:space="preserve">    组织事务</t>
  </si>
  <si>
    <t>二、非税收入</t>
  </si>
  <si>
    <t xml:space="preserve">    宣传事务</t>
  </si>
  <si>
    <t xml:space="preserve">    统战事务</t>
  </si>
  <si>
    <t>教育费附加收入</t>
  </si>
  <si>
    <t xml:space="preserve">    其他共产党事务支出</t>
  </si>
  <si>
    <t>地方教育附加收入</t>
  </si>
  <si>
    <t xml:space="preserve">    市场监督管理事务</t>
  </si>
  <si>
    <t>文化事业建设费收入</t>
  </si>
  <si>
    <t xml:space="preserve">    其他一般公共服务支出</t>
  </si>
  <si>
    <t>残疾人就业保障金收入</t>
  </si>
  <si>
    <t>二、国防支出</t>
  </si>
  <si>
    <t>森林植被恢复费</t>
  </si>
  <si>
    <t xml:space="preserve">    国防动员</t>
  </si>
  <si>
    <t xml:space="preserve">    其他国防支出</t>
  </si>
  <si>
    <t>三、公共安全支出</t>
  </si>
  <si>
    <t xml:space="preserve">    武装警察</t>
  </si>
  <si>
    <t xml:space="preserve">    公安</t>
  </si>
  <si>
    <t xml:space="preserve">    检察</t>
  </si>
  <si>
    <t xml:space="preserve">    法院</t>
  </si>
  <si>
    <t xml:space="preserve">    司法</t>
  </si>
  <si>
    <t xml:space="preserve">    其他公共安全支出</t>
  </si>
  <si>
    <t>三、转移性收入</t>
  </si>
  <si>
    <t>四、教育支出</t>
  </si>
  <si>
    <t xml:space="preserve">    教育管理事务</t>
  </si>
  <si>
    <t xml:space="preserve">    普通教育</t>
  </si>
  <si>
    <t>所得税基数返还收入</t>
  </si>
  <si>
    <t xml:space="preserve">    职业教育</t>
  </si>
  <si>
    <t>成品油价格和税费改革转移支付补助收入</t>
  </si>
  <si>
    <t xml:space="preserve">    成人教育</t>
  </si>
  <si>
    <t>增值税税收返还收入</t>
  </si>
  <si>
    <t xml:space="preserve">    特殊教育</t>
  </si>
  <si>
    <t>消费税税收返还收入</t>
  </si>
  <si>
    <t xml:space="preserve">    进修及培训</t>
  </si>
  <si>
    <t>财政体制改革基数返还</t>
  </si>
  <si>
    <t xml:space="preserve">    教育费附加安排的支出</t>
  </si>
  <si>
    <t>增值税“五五分享”税收返还</t>
  </si>
  <si>
    <t xml:space="preserve">    其他教育支出</t>
  </si>
  <si>
    <t>五、科学技术支出</t>
  </si>
  <si>
    <t>体制补助收入</t>
  </si>
  <si>
    <t xml:space="preserve">    科学技术管理事务</t>
  </si>
  <si>
    <t>均衡性转移支付收入</t>
  </si>
  <si>
    <t xml:space="preserve">    技术研究与开发</t>
  </si>
  <si>
    <t>老少边穷转移支付收入</t>
  </si>
  <si>
    <t xml:space="preserve">    社会科学</t>
  </si>
  <si>
    <t>县级基本财力保障机制奖补资金收入</t>
  </si>
  <si>
    <t xml:space="preserve">    科学技术普及</t>
  </si>
  <si>
    <t>结算补助收入</t>
  </si>
  <si>
    <t xml:space="preserve">    其他科学技术支出</t>
  </si>
  <si>
    <t>企业事业单位划转补助收入</t>
  </si>
  <si>
    <t>八、文化旅游体育与传媒支出</t>
  </si>
  <si>
    <t>资源枯竭型城市转移支付补助收入</t>
  </si>
  <si>
    <t xml:space="preserve">    文化和旅游</t>
  </si>
  <si>
    <t>公共安全共同财政事权转移支付收入</t>
  </si>
  <si>
    <t xml:space="preserve">    文物</t>
  </si>
  <si>
    <t>教育共同财政事权转移支付收入</t>
  </si>
  <si>
    <t xml:space="preserve">    体育</t>
  </si>
  <si>
    <t>文化旅游体育与传媒共同财政事权转移支付收入</t>
  </si>
  <si>
    <t xml:space="preserve">    新闻出版电影</t>
  </si>
  <si>
    <t>社会保障和就业共同财政事权转移支付收入</t>
  </si>
  <si>
    <t xml:space="preserve">    广播电视</t>
  </si>
  <si>
    <t>医疗卫生共同财政事权转移支付收入</t>
  </si>
  <si>
    <t xml:space="preserve">    其他文化体育与传媒支出</t>
  </si>
  <si>
    <t>农林水共同财政事权转移支付收入</t>
  </si>
  <si>
    <t>九、社会保障和就业支出</t>
  </si>
  <si>
    <t>交通运输共同财政事权转移支付收入</t>
  </si>
  <si>
    <t xml:space="preserve">    人力资源和社会保障管理事务</t>
  </si>
  <si>
    <t>住房保障共同财政事权转移支付收入</t>
  </si>
  <si>
    <t xml:space="preserve">    民政管理事务</t>
  </si>
  <si>
    <t>革命老区转移支付收入</t>
  </si>
  <si>
    <t xml:space="preserve">    行政事业单位离退休</t>
  </si>
  <si>
    <t>重点生态功能区转移支付收入</t>
  </si>
  <si>
    <t xml:space="preserve">    就业补助</t>
  </si>
  <si>
    <t>固定数额补助收入</t>
  </si>
  <si>
    <t xml:space="preserve">    抚恤</t>
  </si>
  <si>
    <t>贫困地区转移支付收入</t>
  </si>
  <si>
    <t xml:space="preserve">    退役安置</t>
  </si>
  <si>
    <t>其他一般性转移支付收入</t>
  </si>
  <si>
    <t xml:space="preserve">    社会福利</t>
  </si>
  <si>
    <t xml:space="preserve">    残疾人事业</t>
  </si>
  <si>
    <t>一般公共服务</t>
  </si>
  <si>
    <t xml:space="preserve">    最低生活保障</t>
  </si>
  <si>
    <t>国防</t>
  </si>
  <si>
    <t xml:space="preserve">    临时救助</t>
  </si>
  <si>
    <t>公共安全</t>
  </si>
  <si>
    <t xml:space="preserve">    特困人员救助供养</t>
  </si>
  <si>
    <t>教育</t>
  </si>
  <si>
    <t xml:space="preserve">    其他生活救助</t>
  </si>
  <si>
    <t>科学技术</t>
  </si>
  <si>
    <t xml:space="preserve">    财政对基本养老保险基金的救助</t>
  </si>
  <si>
    <t>文化旅游体育与传媒</t>
  </si>
  <si>
    <t xml:space="preserve">    财政对基本社会保险基金的救助</t>
  </si>
  <si>
    <t>社会保障与就业</t>
  </si>
  <si>
    <t xml:space="preserve">    退役军人管理事务</t>
  </si>
  <si>
    <t>卫生健康</t>
  </si>
  <si>
    <t xml:space="preserve">    其他社会保障和就业支出</t>
  </si>
  <si>
    <t>节能环保</t>
  </si>
  <si>
    <t>十、卫生健康支出</t>
  </si>
  <si>
    <t>城乡社区</t>
  </si>
  <si>
    <t xml:space="preserve">    卫生健康管理事务</t>
  </si>
  <si>
    <t>农林水</t>
  </si>
  <si>
    <t xml:space="preserve">    公立医院</t>
  </si>
  <si>
    <t>交通运输</t>
  </si>
  <si>
    <t xml:space="preserve">    基层医疗卫生机构</t>
  </si>
  <si>
    <t>资源勘探信息</t>
  </si>
  <si>
    <t xml:space="preserve">    公共卫生</t>
  </si>
  <si>
    <t>商业服务业</t>
  </si>
  <si>
    <t xml:space="preserve">    中医药</t>
  </si>
  <si>
    <t>自然资源海洋气象</t>
  </si>
  <si>
    <t xml:space="preserve">    计划生育事务</t>
  </si>
  <si>
    <t>住房保障</t>
  </si>
  <si>
    <t xml:space="preserve">    行政事业单位医疗</t>
  </si>
  <si>
    <t>粮油物资储备</t>
  </si>
  <si>
    <t xml:space="preserve">    财政对基本医疗保险基金的补助</t>
  </si>
  <si>
    <t>灾害防治及应急管理</t>
  </si>
  <si>
    <t xml:space="preserve">    医疗救助</t>
  </si>
  <si>
    <t xml:space="preserve">    优抚对象医疗</t>
  </si>
  <si>
    <t xml:space="preserve">    医疗保障管理事务</t>
  </si>
  <si>
    <t xml:space="preserve">    老龄卫生健康事务</t>
  </si>
  <si>
    <t>政府性基金预算调入资金</t>
  </si>
  <si>
    <t xml:space="preserve">    其他医疗卫生与计划生育支出</t>
  </si>
  <si>
    <t>国有资本经营预算调入资金</t>
  </si>
  <si>
    <t>十一、节能环保支出</t>
  </si>
  <si>
    <t>其他调入资金</t>
  </si>
  <si>
    <t xml:space="preserve">    环境保护管理事务</t>
  </si>
  <si>
    <t xml:space="preserve">    环境监测与监察</t>
  </si>
  <si>
    <t xml:space="preserve">    污染防治</t>
  </si>
  <si>
    <t xml:space="preserve">    自然生态保护</t>
  </si>
  <si>
    <t xml:space="preserve">    天然林保护</t>
  </si>
  <si>
    <t xml:space="preserve">    能源节约利用</t>
  </si>
  <si>
    <t xml:space="preserve">    其他节能环保支出</t>
  </si>
  <si>
    <t>十二、城乡社区支出</t>
  </si>
  <si>
    <t xml:space="preserve">    城乡社区管理事务</t>
  </si>
  <si>
    <t xml:space="preserve">    城乡社区公共设施</t>
  </si>
  <si>
    <t xml:space="preserve">    城乡社区环境卫生</t>
  </si>
  <si>
    <t xml:space="preserve">    其他城乡社区支出</t>
  </si>
  <si>
    <t>十三、农林水支出</t>
  </si>
  <si>
    <t xml:space="preserve">    农业</t>
  </si>
  <si>
    <t xml:space="preserve">    林业和草原</t>
  </si>
  <si>
    <t xml:space="preserve">    水利</t>
  </si>
  <si>
    <t xml:space="preserve">    扶贫</t>
  </si>
  <si>
    <t xml:space="preserve">    农村综合改革</t>
  </si>
  <si>
    <t xml:space="preserve">    其他农林水事务支出</t>
  </si>
  <si>
    <t>十四、交通运输支出</t>
  </si>
  <si>
    <t xml:space="preserve">    公路水路运输</t>
  </si>
  <si>
    <t xml:space="preserve">    车辆购置税支出</t>
  </si>
  <si>
    <t xml:space="preserve">    其他交通运输支出</t>
  </si>
  <si>
    <t>十五、资源勘探信息等支出</t>
  </si>
  <si>
    <t xml:space="preserve">    支持中小企业发展和管理支出</t>
  </si>
  <si>
    <t xml:space="preserve">    其他资源勘探信息等支出</t>
  </si>
  <si>
    <t>十六、商业服务业等支出</t>
  </si>
  <si>
    <t xml:space="preserve">    商业流通事务</t>
  </si>
  <si>
    <t xml:space="preserve">    涉外发展服务支出</t>
  </si>
  <si>
    <t xml:space="preserve">    其他商业服务业等支出</t>
  </si>
  <si>
    <t>十七、自然资源海洋气象等支出</t>
  </si>
  <si>
    <t xml:space="preserve">    自然资源事务</t>
  </si>
  <si>
    <t xml:space="preserve">    海洋管理事务</t>
  </si>
  <si>
    <t xml:space="preserve">    测绘事务</t>
  </si>
  <si>
    <t xml:space="preserve">    气象事务</t>
  </si>
  <si>
    <t xml:space="preserve">    其他自然资源海洋气象等支出</t>
  </si>
  <si>
    <t>十八、住房保障支出</t>
  </si>
  <si>
    <t xml:space="preserve">    保障性安居工程支出</t>
  </si>
  <si>
    <t xml:space="preserve">    住房改革支出</t>
  </si>
  <si>
    <t xml:space="preserve">    城乡社区住宅</t>
  </si>
  <si>
    <t>十九、粮油物资储备支出</t>
  </si>
  <si>
    <t xml:space="preserve">    粮油事务</t>
  </si>
  <si>
    <t xml:space="preserve">    物资事务</t>
  </si>
  <si>
    <t xml:space="preserve">    能源储备</t>
  </si>
  <si>
    <t xml:space="preserve">    粮油储备</t>
  </si>
  <si>
    <t xml:space="preserve">    重要商品储备</t>
  </si>
  <si>
    <t>二十、灾害防治及应急管理支出</t>
  </si>
  <si>
    <t xml:space="preserve">    应急管理事务</t>
  </si>
  <si>
    <t xml:space="preserve">    消防事务</t>
  </si>
  <si>
    <t xml:space="preserve">    森林消防事务</t>
  </si>
  <si>
    <t xml:space="preserve">    自然灾害防治</t>
  </si>
  <si>
    <t xml:space="preserve">    自然灾害救灾及恢复重建支出</t>
  </si>
  <si>
    <t>二十一、预备费</t>
  </si>
  <si>
    <t xml:space="preserve">    其中：欠薪周转金</t>
  </si>
  <si>
    <t>二十二、其他支出</t>
  </si>
  <si>
    <t xml:space="preserve">    年初预留</t>
  </si>
  <si>
    <t xml:space="preserve">    其他支出</t>
  </si>
  <si>
    <t>二十三、债务付息支出</t>
  </si>
  <si>
    <t xml:space="preserve">    地方政府一般债务付息支出</t>
  </si>
  <si>
    <t>二十四、债务发行费用支出</t>
  </si>
  <si>
    <t>二十五、转移性支出</t>
  </si>
  <si>
    <t xml:space="preserve">    上解上级支出</t>
  </si>
  <si>
    <t xml:space="preserve">    年终结余</t>
  </si>
  <si>
    <t>二十六、债务还本支出</t>
  </si>
  <si>
    <t xml:space="preserve">    地方政府一般债务还本支出</t>
  </si>
  <si>
    <t>表3</t>
  </si>
  <si>
    <t>新丰县2021年一般公共预算第二次预算调整项目明细表</t>
  </si>
  <si>
    <t>单位:万元</t>
  </si>
  <si>
    <t>预算单位</t>
  </si>
  <si>
    <t>项目名称</t>
  </si>
  <si>
    <t>功能分类</t>
  </si>
  <si>
    <t>调整预算数</t>
  </si>
  <si>
    <t>代码</t>
  </si>
  <si>
    <t>一般公共预算支出合计</t>
  </si>
  <si>
    <t>政府办公厅（室）及相关机构事务</t>
  </si>
  <si>
    <t>新丰县财政局</t>
  </si>
  <si>
    <t>预留机构搬迁专项经费</t>
  </si>
  <si>
    <t>其他政府办公厅（室）及相关机构事务支出</t>
  </si>
  <si>
    <t>财政事务</t>
  </si>
  <si>
    <t>财政信息建设专项经费</t>
  </si>
  <si>
    <t>信息化建设</t>
  </si>
  <si>
    <t>投资评审专项费用</t>
  </si>
  <si>
    <t>财政委托业务支出</t>
  </si>
  <si>
    <t>设备购置</t>
  </si>
  <si>
    <t>其他财政事务支出</t>
  </si>
  <si>
    <t>小水电企业奖励资金</t>
  </si>
  <si>
    <t>其他一般公共服务支出</t>
  </si>
  <si>
    <t>竞争进项及重要工作奖补资金</t>
  </si>
  <si>
    <t>预留县重点项目建设前期经费</t>
  </si>
  <si>
    <t>组织事务</t>
  </si>
  <si>
    <t>新丰县审计局</t>
  </si>
  <si>
    <t>购置审计助理办公设施费</t>
  </si>
  <si>
    <t>其他组织事务支出</t>
  </si>
  <si>
    <t>中国共产党新丰县委员会组织部</t>
  </si>
  <si>
    <t>干部培训经费（含与高校合作办班）</t>
  </si>
  <si>
    <t>文化和旅游</t>
  </si>
  <si>
    <t>新丰县文化广电旅游体育局</t>
  </si>
  <si>
    <t>越野新丰品牌打造专项经费</t>
  </si>
  <si>
    <t>旅游宣传</t>
  </si>
  <si>
    <t>抚恤</t>
  </si>
  <si>
    <t>牺牲病故人员抚恤金及遗属供养费</t>
  </si>
  <si>
    <t>死亡抚恤</t>
  </si>
  <si>
    <t>公立医院</t>
  </si>
  <si>
    <t>新丰县卫生健康局</t>
  </si>
  <si>
    <t>新丰县人民医院院长年薪</t>
  </si>
  <si>
    <t>综合医院</t>
  </si>
  <si>
    <t>其他城乡社区支出</t>
  </si>
  <si>
    <t>新丰县梅坑镇人民政府</t>
  </si>
  <si>
    <t>梅坑镇乡村振兴经费</t>
  </si>
  <si>
    <t>新丰县沙田镇人民政府</t>
  </si>
  <si>
    <t>新丰县沙田镇（镇街）提升“139”工程项目</t>
  </si>
  <si>
    <t>梅坑镇“139”乡镇提升项目</t>
  </si>
  <si>
    <t>新丰县黄磜镇人民政府</t>
  </si>
  <si>
    <t>墟镇整治提升项目建设资金</t>
  </si>
  <si>
    <t>新丰县回龙镇人民政府</t>
  </si>
  <si>
    <t>回龙镇墟镇提升项目</t>
  </si>
  <si>
    <t>农村综合改革</t>
  </si>
  <si>
    <t xml:space="preserve"> 村“两委”干部待遇补贴</t>
  </si>
  <si>
    <t>对村民委员会和村党支部的补助</t>
  </si>
  <si>
    <t>灾害防治及应急管理事务</t>
  </si>
  <si>
    <t>消防事务</t>
  </si>
  <si>
    <t>新丰县消防救援大队</t>
  </si>
  <si>
    <t>国家队消防救援人员的执勤补助</t>
  </si>
  <si>
    <t>行政运行</t>
  </si>
  <si>
    <t>国家队消防救援人员1天100执勤补助</t>
  </si>
  <si>
    <t>地方政府一般债务还本支出</t>
  </si>
  <si>
    <t>2020年偿还一般债券本金项目</t>
  </si>
  <si>
    <t>地方政府一般债券还本支出</t>
  </si>
  <si>
    <t>表4</t>
  </si>
  <si>
    <t>新丰县2021年政府性基金第二次预算调整后收支平衡表</t>
  </si>
  <si>
    <t>收入总计</t>
  </si>
  <si>
    <t>支出总计</t>
  </si>
  <si>
    <t>一、政府性基金收入</t>
  </si>
  <si>
    <t>一、政府性基金支出</t>
  </si>
  <si>
    <t>国有土地收益基金收入</t>
  </si>
  <si>
    <t>文化体育与传媒支出</t>
  </si>
  <si>
    <t>农业土地开发资金收入</t>
  </si>
  <si>
    <t>国有土地使用权出让收入</t>
  </si>
  <si>
    <t>彩票公益金收入</t>
  </si>
  <si>
    <t>城市基础设施配套费收入</t>
  </si>
  <si>
    <t>污水处理费收入</t>
  </si>
  <si>
    <t>其他政府性基金收入</t>
  </si>
  <si>
    <t>二、转移性支出</t>
  </si>
  <si>
    <t>二、转移性收入</t>
  </si>
  <si>
    <t>三、债务转贷支出</t>
  </si>
  <si>
    <t>政府性基金转移收入(上级补助）</t>
  </si>
  <si>
    <t>四、债务还本支出</t>
  </si>
  <si>
    <t>五、债务付息支出</t>
  </si>
  <si>
    <t>调入资金</t>
  </si>
  <si>
    <t>六、债务发行费用支出</t>
  </si>
  <si>
    <t>七、抗疫特别国债安排的支出</t>
  </si>
  <si>
    <t>表5</t>
  </si>
  <si>
    <t>新丰县2021年政府性基金第二次预算调整后收支平衡明细表</t>
  </si>
  <si>
    <t>（一）国有土地收益基金收入</t>
  </si>
  <si>
    <t>（一）社会保障和就业支出</t>
  </si>
  <si>
    <t>（二）农业土地开发资金收入</t>
  </si>
  <si>
    <t>大中型水库移民后期扶持基金支出</t>
  </si>
  <si>
    <t>（三）国有土地使用权出让收入</t>
  </si>
  <si>
    <t>（二）城乡社区支出</t>
  </si>
  <si>
    <t>土地出让价款收入</t>
  </si>
  <si>
    <t>国有土地使用权出让收入安排的支出</t>
  </si>
  <si>
    <t>补缴的土地价款</t>
  </si>
  <si>
    <t>国有土地收益基金安排的支出</t>
  </si>
  <si>
    <t>其他土地出让收入</t>
  </si>
  <si>
    <t>农业土地开发资金安排的支出</t>
  </si>
  <si>
    <t>（四）彩票公益金收入</t>
  </si>
  <si>
    <t>城市基础设施配套费安排的支出</t>
  </si>
  <si>
    <t>体育彩票公益金收入</t>
  </si>
  <si>
    <t xml:space="preserve">  污水处理费安排的支出</t>
  </si>
  <si>
    <t>（五）城市基础设施配套费收入</t>
  </si>
  <si>
    <t>（三）其他支出</t>
  </si>
  <si>
    <t>（六）污水处理费收入</t>
  </si>
  <si>
    <t xml:space="preserve">   其他政府性基金及对应专项债务收入安排的支出</t>
  </si>
  <si>
    <t>（七）其他政府性基金收入</t>
  </si>
  <si>
    <t xml:space="preserve">  彩票公益金安排的支出</t>
  </si>
  <si>
    <t>（一）调出资金</t>
  </si>
  <si>
    <t>（二）年终结余</t>
  </si>
  <si>
    <t>（一）政府性基金补助收入（上级补助）</t>
  </si>
  <si>
    <t>（二）上年结余收入</t>
  </si>
  <si>
    <t>四、债务付息支出</t>
  </si>
  <si>
    <t>（三）调入资金</t>
  </si>
  <si>
    <t>五、债务发行费用支出</t>
  </si>
  <si>
    <t>（四）债务转贷收入</t>
  </si>
  <si>
    <t>六、债务还本支出</t>
  </si>
  <si>
    <t>其他地方自行试点项目收益专项债券收入</t>
  </si>
  <si>
    <t>表6</t>
  </si>
  <si>
    <t>新丰县2021年政府性基金第二次预算调整项目明细表</t>
  </si>
  <si>
    <t>预算调整数</t>
  </si>
  <si>
    <t>政府性基金支出合计</t>
  </si>
  <si>
    <t>212</t>
  </si>
  <si>
    <t>21208</t>
  </si>
  <si>
    <t>新丰县人力资源和社会保障局</t>
  </si>
  <si>
    <t>新丰县人才公寓建设经费</t>
  </si>
  <si>
    <t>2120803</t>
  </si>
  <si>
    <t>城市建设支出</t>
  </si>
  <si>
    <t>新丰县政府投资建设项目代建管理局</t>
  </si>
  <si>
    <t>新丰县坳头村至龙江村人居环境整治（二期）工程</t>
  </si>
  <si>
    <t>财政投资建设项目资金</t>
  </si>
  <si>
    <t>其他政府性基金及对应专项债务收入安排的支出</t>
  </si>
  <si>
    <t>新丰县县级医院医疗救治应急建设体系项目</t>
  </si>
  <si>
    <t>2290402</t>
  </si>
  <si>
    <t>其他地方自行试点项目收益专项债券收入安排的支出</t>
  </si>
  <si>
    <t>新丰县产业转移工业园管理委员会</t>
  </si>
  <si>
    <t>新丰县南部对接粤港澳大湾区重大平台建设项目</t>
  </si>
  <si>
    <t>新丰县丰江新城龙围起步区路网及新城停车场建设项目</t>
  </si>
  <si>
    <t>新丰县住房和城乡建设管理局</t>
  </si>
  <si>
    <t>新丰县乡镇人居环境综合整治项目</t>
  </si>
  <si>
    <t>新丰县南区路网及停车场建设项目</t>
  </si>
  <si>
    <t>新丰县民政局</t>
  </si>
  <si>
    <t>新丰县区域性敬老院建设项目</t>
  </si>
  <si>
    <t>新丰县城市配电网改造项目</t>
  </si>
  <si>
    <t>新丰县农业农村局</t>
  </si>
  <si>
    <t>新丰县农村人居环境整治项目</t>
  </si>
  <si>
    <t>新丰县发展和改革局</t>
  </si>
  <si>
    <t>新丰县应急物资、粮食和救援装备建设项目</t>
  </si>
  <si>
    <t>230</t>
  </si>
  <si>
    <t>23008</t>
  </si>
  <si>
    <t>2300802</t>
  </si>
  <si>
    <t>政府性基金预算调出资金</t>
  </si>
  <si>
    <t>23009</t>
  </si>
  <si>
    <t>2300902</t>
  </si>
  <si>
    <t>政府性基金年终结余</t>
  </si>
  <si>
    <t>地方政府专项债务付息支出</t>
  </si>
  <si>
    <t xml:space="preserve"> 新丰县财政局</t>
  </si>
  <si>
    <t>预估2021年拟发行债券应付利息发行费</t>
  </si>
  <si>
    <t>其他地方自行试点项目收益专项债券付息支出</t>
  </si>
  <si>
    <t>地方政府专项债务发行费用支出</t>
  </si>
  <si>
    <t>其他地方自行试点项目收益专项债券发行费用支出</t>
  </si>
  <si>
    <t>表7</t>
  </si>
  <si>
    <t>新丰县2021年社会保险基金预算第二次调整后收支平衡表</t>
  </si>
  <si>
    <t>预算数</t>
  </si>
  <si>
    <t>调整数</t>
  </si>
  <si>
    <t>总收入合计</t>
  </si>
  <si>
    <r>
      <rPr>
        <b/>
        <sz val="10"/>
        <rFont val="宋体"/>
        <charset val="134"/>
      </rPr>
      <t>总支出合计</t>
    </r>
  </si>
  <si>
    <t>一、社会保险基金收入</t>
  </si>
  <si>
    <r>
      <rPr>
        <b/>
        <sz val="10"/>
        <rFont val="宋体"/>
        <charset val="134"/>
      </rPr>
      <t>一、社会保险基金支出</t>
    </r>
  </si>
  <si>
    <t>（一）企业职工基本养老保险基金收入</t>
  </si>
  <si>
    <r>
      <rPr>
        <sz val="10"/>
        <rFont val="宋体"/>
        <charset val="134"/>
      </rPr>
      <t>（一）企业职工基本养老保险基金支出</t>
    </r>
  </si>
  <si>
    <t>（二）失业保险基金收入</t>
  </si>
  <si>
    <r>
      <rPr>
        <sz val="10"/>
        <rFont val="宋体"/>
        <charset val="134"/>
      </rPr>
      <t>（二）失业保险基金支出</t>
    </r>
  </si>
  <si>
    <t>（三）城镇职工基本医疗保险基金收入</t>
  </si>
  <si>
    <r>
      <rPr>
        <sz val="10"/>
        <rFont val="宋体"/>
        <charset val="134"/>
      </rPr>
      <t>（三）城镇职工基本医疗保险基金支出</t>
    </r>
  </si>
  <si>
    <t>（四）工伤保险基金收入</t>
  </si>
  <si>
    <r>
      <rPr>
        <sz val="10"/>
        <rFont val="宋体"/>
        <charset val="134"/>
      </rPr>
      <t>（四）工伤保险基金支出</t>
    </r>
  </si>
  <si>
    <t>（五）生育保险基金收入</t>
  </si>
  <si>
    <r>
      <rPr>
        <sz val="10"/>
        <rFont val="宋体"/>
        <charset val="134"/>
      </rPr>
      <t>（五）生育保险基金支出</t>
    </r>
  </si>
  <si>
    <t>（六）城乡居民基本养老保险基金收入</t>
  </si>
  <si>
    <r>
      <rPr>
        <sz val="10"/>
        <rFont val="宋体"/>
        <charset val="134"/>
      </rPr>
      <t>（六）城乡居民基本养老保险基金支出</t>
    </r>
  </si>
  <si>
    <t>（七）机关事业单位基本养老保险基金收入</t>
  </si>
  <si>
    <r>
      <rPr>
        <sz val="10"/>
        <rFont val="宋体"/>
        <charset val="134"/>
      </rPr>
      <t>（七）机关事业单位基本养老保险基金支出</t>
    </r>
  </si>
  <si>
    <t>（八）城乡居民基本医疗保险基金收入</t>
  </si>
  <si>
    <r>
      <rPr>
        <sz val="10"/>
        <rFont val="宋体"/>
        <charset val="134"/>
      </rPr>
      <t>（八）城乡居民基本医疗保险基金支出</t>
    </r>
  </si>
  <si>
    <t>（九）其他社会保险基金收入（离休医疗费）</t>
  </si>
  <si>
    <r>
      <rPr>
        <sz val="10"/>
        <rFont val="宋体"/>
        <charset val="134"/>
      </rPr>
      <t>（九）其他社会保险基金支出（离休医疗费）</t>
    </r>
  </si>
  <si>
    <t>（十）职业年金收入</t>
  </si>
  <si>
    <r>
      <rPr>
        <b/>
        <sz val="10"/>
        <rFont val="宋体"/>
        <charset val="134"/>
      </rPr>
      <t>二、转移性支出</t>
    </r>
  </si>
  <si>
    <t>（一）上年结余</t>
  </si>
  <si>
    <r>
      <rPr>
        <sz val="10"/>
        <rFont val="宋体"/>
        <charset val="134"/>
      </rPr>
      <t>（一）年终结余</t>
    </r>
  </si>
  <si>
    <t>（二）社会保险基金上级补助收入</t>
  </si>
  <si>
    <r>
      <rPr>
        <sz val="10"/>
        <rFont val="宋体"/>
        <charset val="134"/>
      </rPr>
      <t>（二）社会保险基金上解上级支出</t>
    </r>
  </si>
  <si>
    <t>表8</t>
  </si>
  <si>
    <t>新丰县2020年社会保险基金预算第二次调整后收入明细表</t>
  </si>
  <si>
    <t>增减对比%</t>
  </si>
  <si>
    <t>其中：保险费收入</t>
  </si>
  <si>
    <t>财政补贴收入</t>
  </si>
  <si>
    <t>利息收入</t>
  </si>
  <si>
    <t>转移收入</t>
  </si>
  <si>
    <t>利息收入（含投资收益）</t>
  </si>
  <si>
    <t xml:space="preserve">   其中：保险费收入</t>
  </si>
  <si>
    <t xml:space="preserve">          利息收入</t>
  </si>
  <si>
    <t>其中：企业职工基本养老保险基金</t>
  </si>
  <si>
    <t>失业保险基金</t>
  </si>
  <si>
    <t>城镇职工基本医疗保险基金</t>
  </si>
  <si>
    <t>工伤保险基金</t>
  </si>
  <si>
    <t>生育保险基金</t>
  </si>
  <si>
    <t>城乡居民基本养老保险基金</t>
  </si>
  <si>
    <t>机关事业单位基本养老保险基金</t>
  </si>
  <si>
    <t>城乡居民基本医疗保险基金</t>
  </si>
  <si>
    <t>其他社会保险基金（离休医疗费）</t>
  </si>
  <si>
    <t>职业年金</t>
  </si>
  <si>
    <t>表9</t>
  </si>
  <si>
    <t>新丰县2021年社会保险基金预算第二次调整后支出明细表</t>
  </si>
  <si>
    <t>一、社会保险基金支出</t>
  </si>
  <si>
    <t>其中：社会保险待遇支出</t>
  </si>
  <si>
    <t>（一）企业职工基本养老保险基金支出</t>
  </si>
  <si>
    <t>1.养老保险待遇支出</t>
  </si>
  <si>
    <t>其中：基本养老金</t>
  </si>
  <si>
    <t>转移支出</t>
  </si>
  <si>
    <t>丧葬抚恤补助</t>
  </si>
  <si>
    <t>2.其他企业职工基本养老保险基金支出</t>
  </si>
  <si>
    <t>（二）失业保险基金支出</t>
  </si>
  <si>
    <t>1.失业保险待遇支出</t>
  </si>
  <si>
    <t>其中：失业保险金</t>
  </si>
  <si>
    <t>医疗保险费</t>
  </si>
  <si>
    <t>职业培训和职业介绍补贴</t>
  </si>
  <si>
    <t>2.其他失业保险基金支出</t>
  </si>
  <si>
    <t>（三）城镇职工基本医疗保险基金支出</t>
  </si>
  <si>
    <t>1.基本医疗保险待遇支出</t>
  </si>
  <si>
    <t>其中：城镇职工基本医疗保险统筹基金</t>
  </si>
  <si>
    <t>城镇职工基本医疗保险个人账户基金</t>
  </si>
  <si>
    <t>2.其他城镇职工基本医疗保险基金支出</t>
  </si>
  <si>
    <t>（四）工伤保险基金支出</t>
  </si>
  <si>
    <t>1.工伤保险待遇支出</t>
  </si>
  <si>
    <t>2.劳动能力鉴定支出</t>
  </si>
  <si>
    <t>3.工伤预防费用支出</t>
  </si>
  <si>
    <t>4.其他工伤保险基金支出</t>
  </si>
  <si>
    <t>（五）生育保险基金支出</t>
  </si>
  <si>
    <t>1.生育保险待遇支出</t>
  </si>
  <si>
    <t>其中：生育医疗费用支出</t>
  </si>
  <si>
    <t>生育津贴支出</t>
  </si>
  <si>
    <t>2.其他生育保险基金支出</t>
  </si>
  <si>
    <t>（六）城乡居民基本养老保险基金支出</t>
  </si>
  <si>
    <t>其中：基础养老金支出</t>
  </si>
  <si>
    <t>个人账户养老金支出</t>
  </si>
  <si>
    <t>丧葬抚恤补助支出</t>
  </si>
  <si>
    <t>2.其他城乡居民基本养老保险基金支出</t>
  </si>
  <si>
    <t>（七）机关事业单位基本养老保险基金支出</t>
  </si>
  <si>
    <t>2.其他机关事业单位基本养老保险基金支出</t>
  </si>
  <si>
    <t>（八）城乡居民基本医疗保险基金支出</t>
  </si>
  <si>
    <t>2.大病医疗保险支出</t>
  </si>
  <si>
    <t>3.其他城乡居民基本医疗保险基金支出</t>
  </si>
  <si>
    <t>（九）其他社会保险基金支出（离休医疗费）</t>
  </si>
  <si>
    <t>1.其他社会保险基金支出（离休医疗费）</t>
  </si>
  <si>
    <t>（十）职业年金支出</t>
  </si>
  <si>
    <t xml:space="preserve">   1.其他职业年金支出</t>
  </si>
  <si>
    <t>（一）年终结余</t>
  </si>
  <si>
    <t>1.企业职工基本养老保险基金</t>
  </si>
  <si>
    <t>2.失业保险基金</t>
  </si>
  <si>
    <t>3.城镇职工基本医疗保险基金</t>
  </si>
  <si>
    <t>4.工伤保险基金</t>
  </si>
  <si>
    <t>5.生育保险基金</t>
  </si>
  <si>
    <t>6.城乡居民基本养老保险基金</t>
  </si>
  <si>
    <t>7.机关事业单位基本养老保险基金</t>
  </si>
  <si>
    <t>8.城乡居民基本医疗保险基金</t>
  </si>
  <si>
    <t>9.其他社会保险基金（离休医疗费）</t>
  </si>
  <si>
    <r>
      <rPr>
        <sz val="10"/>
        <rFont val="Times New Roman"/>
        <charset val="134"/>
      </rPr>
      <t>10.</t>
    </r>
    <r>
      <rPr>
        <sz val="10"/>
        <rFont val="宋体"/>
        <charset val="134"/>
      </rPr>
      <t>职业年金</t>
    </r>
  </si>
  <si>
    <t>（二）社会保险基金上解上级支出</t>
  </si>
  <si>
    <t>表10</t>
  </si>
  <si>
    <t>新丰县2021年下半年政府债券资金安排明细表</t>
  </si>
  <si>
    <t xml:space="preserve"> 项目名称</t>
  </si>
  <si>
    <t>功能科目</t>
  </si>
  <si>
    <t>指标金额</t>
  </si>
  <si>
    <t>科目编码</t>
  </si>
  <si>
    <t>合计</t>
  </si>
  <si>
    <t>一、新增其他地方自行试点项目收益专项债券</t>
  </si>
  <si>
    <t>1</t>
  </si>
  <si>
    <t>其他地方自行试点项目收益专项债券</t>
  </si>
  <si>
    <t>2</t>
  </si>
  <si>
    <t>3</t>
  </si>
  <si>
    <t>4</t>
  </si>
  <si>
    <t>5</t>
  </si>
  <si>
    <t>6</t>
  </si>
  <si>
    <t>7</t>
  </si>
  <si>
    <t>8</t>
  </si>
  <si>
    <t>9</t>
  </si>
  <si>
    <r>
      <rPr>
        <b/>
        <sz val="10"/>
        <color indexed="8"/>
        <rFont val="宋体"/>
        <charset val="134"/>
      </rPr>
      <t>二、再融资债券资金</t>
    </r>
  </si>
  <si>
    <r>
      <rPr>
        <sz val="10"/>
        <rFont val="Times New Roman"/>
        <charset val="134"/>
      </rPr>
      <t>2021</t>
    </r>
    <r>
      <rPr>
        <sz val="10"/>
        <rFont val="宋体"/>
        <charset val="134"/>
      </rPr>
      <t>年偿还一般债券本金项目</t>
    </r>
  </si>
  <si>
    <r>
      <rPr>
        <sz val="10"/>
        <rFont val="宋体"/>
        <charset val="134"/>
      </rPr>
      <t>地方政府一般债券还本支出</t>
    </r>
  </si>
  <si>
    <t>再融资一般债券</t>
  </si>
  <si>
    <t>新丰县交通运输局</t>
  </si>
  <si>
    <t>偿还新丰县农村公路路网建设项目融资贷款</t>
  </si>
  <si>
    <t>地方政府其他一般债务还本支出</t>
  </si>
  <si>
    <t>三、新增一般债券资金</t>
  </si>
  <si>
    <t>新丰县水务局</t>
  </si>
  <si>
    <t>新丰县遥田水库除险加固工程</t>
  </si>
  <si>
    <t>江河湖库水系综合整治</t>
  </si>
  <si>
    <t>地方政府一般债券</t>
  </si>
</sst>
</file>

<file path=xl/styles.xml><?xml version="1.0" encoding="utf-8"?>
<styleSheet xmlns="http://schemas.openxmlformats.org/spreadsheetml/2006/main">
  <numFmts count="9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76" formatCode="#,##0_ "/>
    <numFmt numFmtId="177" formatCode="_ * #,##0_ ;_ * \-#,##0_ ;_ * &quot;-&quot;??_ ;_ @_ "/>
    <numFmt numFmtId="178" formatCode="* #,##0;* \-#,##0;* &quot;-&quot;??;@"/>
    <numFmt numFmtId="179" formatCode="0_ "/>
    <numFmt numFmtId="180" formatCode="0.0_ "/>
  </numFmts>
  <fonts count="47">
    <font>
      <sz val="12"/>
      <name val="宋体"/>
      <charset val="134"/>
    </font>
    <font>
      <sz val="10"/>
      <name val="宋体"/>
      <charset val="134"/>
    </font>
    <font>
      <b/>
      <sz val="10"/>
      <color theme="1"/>
      <name val="宋体"/>
      <charset val="134"/>
      <scheme val="minor"/>
    </font>
    <font>
      <b/>
      <sz val="10"/>
      <name val="宋体"/>
      <charset val="134"/>
    </font>
    <font>
      <sz val="18"/>
      <name val="方正小标宋简体"/>
      <charset val="134"/>
    </font>
    <font>
      <b/>
      <sz val="10"/>
      <color indexed="8"/>
      <name val="宋体"/>
      <charset val="134"/>
    </font>
    <font>
      <b/>
      <sz val="10"/>
      <name val="Times New Roman"/>
      <charset val="134"/>
    </font>
    <font>
      <b/>
      <sz val="10"/>
      <color rgb="FF000000"/>
      <name val="宋体"/>
      <charset val="134"/>
    </font>
    <font>
      <b/>
      <sz val="10"/>
      <color theme="1"/>
      <name val="Times New Roman"/>
      <charset val="134"/>
    </font>
    <font>
      <sz val="10"/>
      <name val="Times New Roman"/>
      <charset val="134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sz val="11"/>
      <name val="宋体"/>
      <charset val="134"/>
    </font>
    <font>
      <sz val="16"/>
      <name val="方正小标宋简体"/>
      <charset val="134"/>
    </font>
    <font>
      <sz val="10"/>
      <name val="Times New Roman"/>
      <charset val="0"/>
    </font>
    <font>
      <sz val="10"/>
      <color indexed="8"/>
      <name val="Times New Roman"/>
      <charset val="134"/>
    </font>
    <font>
      <sz val="10"/>
      <name val="Arial"/>
      <charset val="134"/>
    </font>
    <font>
      <sz val="18"/>
      <color rgb="FF000000"/>
      <name val="方正小标宋简体"/>
      <charset val="134"/>
    </font>
    <font>
      <b/>
      <sz val="8"/>
      <name val="宋体"/>
      <charset val="134"/>
    </font>
    <font>
      <sz val="8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10"/>
      <name val="宋体"/>
      <charset val="134"/>
      <scheme val="minor"/>
    </font>
    <font>
      <b/>
      <sz val="10"/>
      <color rgb="FF000000"/>
      <name val="Times New Roman"/>
      <charset val="134"/>
    </font>
    <font>
      <sz val="10"/>
      <color rgb="FF000000"/>
      <name val="Times New Roman"/>
      <charset val="134"/>
    </font>
    <font>
      <b/>
      <sz val="16"/>
      <name val="宋体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20"/>
      <name val="宋体"/>
      <charset val="134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2" fontId="26" fillId="0" borderId="0" applyFont="0" applyFill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4" fillId="13" borderId="10" applyNumberFormat="0" applyAlignment="0" applyProtection="0">
      <alignment vertical="center"/>
    </xf>
    <xf numFmtId="44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0" fontId="0" fillId="0" borderId="0"/>
    <xf numFmtId="0" fontId="31" fillId="18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9" fontId="26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6" fillId="3" borderId="7" applyNumberFormat="0" applyFont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6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43" fillId="26" borderId="13" applyNumberFormat="0" applyAlignment="0" applyProtection="0">
      <alignment vertical="center"/>
    </xf>
    <xf numFmtId="0" fontId="42" fillId="26" borderId="10" applyNumberFormat="0" applyAlignment="0" applyProtection="0">
      <alignment vertical="center"/>
    </xf>
    <xf numFmtId="0" fontId="33" fillId="12" borderId="9" applyNumberFormat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39" fillId="0" borderId="12" applyNumberFormat="0" applyFill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46" fillId="32" borderId="0" applyNumberFormat="0" applyBorder="0" applyAlignment="0" applyProtection="0">
      <alignment vertical="center"/>
    </xf>
    <xf numFmtId="0" fontId="44" fillId="28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</cellStyleXfs>
  <cellXfs count="206">
    <xf numFmtId="0" fontId="0" fillId="0" borderId="0" xfId="0"/>
    <xf numFmtId="0" fontId="1" fillId="0" borderId="0" xfId="0" applyNumberFormat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vertical="center"/>
    </xf>
    <xf numFmtId="0" fontId="3" fillId="0" borderId="0" xfId="0" applyNumberFormat="1" applyFont="1" applyFill="1" applyBorder="1" applyAlignment="1">
      <alignment horizontal="right" vertical="center"/>
    </xf>
    <xf numFmtId="49" fontId="1" fillId="0" borderId="0" xfId="0" applyNumberFormat="1" applyFont="1" applyFill="1" applyBorder="1" applyAlignment="1">
      <alignment horizontal="right" vertical="center"/>
    </xf>
    <xf numFmtId="0" fontId="1" fillId="0" borderId="0" xfId="0" applyNumberFormat="1" applyFont="1" applyFill="1" applyBorder="1" applyAlignment="1">
      <alignment horizontal="left" vertical="center"/>
    </xf>
    <xf numFmtId="49" fontId="4" fillId="0" borderId="0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/>
    </xf>
    <xf numFmtId="0" fontId="5" fillId="0" borderId="4" xfId="0" applyNumberFormat="1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176" fontId="6" fillId="0" borderId="5" xfId="0" applyNumberFormat="1" applyFont="1" applyFill="1" applyBorder="1" applyAlignment="1">
      <alignment horizontal="right" vertical="center"/>
    </xf>
    <xf numFmtId="0" fontId="6" fillId="0" borderId="5" xfId="0" applyNumberFormat="1" applyFont="1" applyFill="1" applyBorder="1" applyAlignment="1">
      <alignment horizontal="right" vertical="center"/>
    </xf>
    <xf numFmtId="0" fontId="7" fillId="0" borderId="2" xfId="0" applyFont="1" applyFill="1" applyBorder="1" applyAlignment="1">
      <alignment horizontal="left" vertical="center" wrapText="1"/>
    </xf>
    <xf numFmtId="0" fontId="8" fillId="0" borderId="6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left" vertical="center" wrapText="1"/>
    </xf>
    <xf numFmtId="177" fontId="6" fillId="0" borderId="5" xfId="9" applyNumberFormat="1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left" vertical="center" wrapText="1"/>
    </xf>
    <xf numFmtId="49" fontId="9" fillId="0" borderId="5" xfId="0" applyNumberFormat="1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left" vertical="center" wrapText="1"/>
    </xf>
    <xf numFmtId="177" fontId="9" fillId="0" borderId="5" xfId="9" applyNumberFormat="1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11" fillId="0" borderId="5" xfId="0" applyFont="1" applyFill="1" applyBorder="1" applyAlignment="1">
      <alignment horizontal="left" vertical="center" wrapText="1"/>
    </xf>
    <xf numFmtId="0" fontId="12" fillId="0" borderId="0" xfId="52" applyFont="1" applyFill="1" applyBorder="1">
      <alignment vertical="center"/>
    </xf>
    <xf numFmtId="0" fontId="1" fillId="0" borderId="0" xfId="52" applyFont="1" applyFill="1" applyBorder="1">
      <alignment vertical="center"/>
    </xf>
    <xf numFmtId="0" fontId="12" fillId="0" borderId="0" xfId="52" applyFont="1" applyFill="1" applyBorder="1" applyAlignment="1">
      <alignment horizontal="right" vertical="center"/>
    </xf>
    <xf numFmtId="0" fontId="13" fillId="0" borderId="0" xfId="52" applyFont="1" applyFill="1" applyBorder="1" applyAlignment="1">
      <alignment horizontal="center" vertical="center"/>
    </xf>
    <xf numFmtId="0" fontId="1" fillId="0" borderId="0" xfId="52" applyFont="1" applyFill="1" applyBorder="1" applyAlignment="1">
      <alignment horizontal="right" vertical="center"/>
    </xf>
    <xf numFmtId="0" fontId="3" fillId="0" borderId="5" xfId="52" applyFont="1" applyFill="1" applyBorder="1" applyAlignment="1">
      <alignment horizontal="center" vertical="center" wrapText="1"/>
    </xf>
    <xf numFmtId="177" fontId="3" fillId="0" borderId="5" xfId="9" applyNumberFormat="1" applyFont="1" applyFill="1" applyBorder="1" applyAlignment="1">
      <alignment horizontal="center" vertical="center" wrapText="1"/>
    </xf>
    <xf numFmtId="0" fontId="3" fillId="0" borderId="5" xfId="52" applyFont="1" applyFill="1" applyBorder="1" applyAlignment="1">
      <alignment horizontal="center" vertical="center"/>
    </xf>
    <xf numFmtId="177" fontId="6" fillId="0" borderId="5" xfId="9" applyNumberFormat="1" applyFont="1" applyFill="1" applyBorder="1" applyAlignment="1">
      <alignment horizontal="right" vertical="center" wrapText="1"/>
    </xf>
    <xf numFmtId="10" fontId="6" fillId="0" borderId="5" xfId="52" applyNumberFormat="1" applyFont="1" applyFill="1" applyBorder="1" applyAlignment="1">
      <alignment horizontal="right" vertical="center" wrapText="1"/>
    </xf>
    <xf numFmtId="0" fontId="6" fillId="0" borderId="5" xfId="52" applyFont="1" applyFill="1" applyBorder="1" applyAlignment="1">
      <alignment horizontal="center" vertical="center"/>
    </xf>
    <xf numFmtId="0" fontId="3" fillId="0" borderId="5" xfId="52" applyFont="1" applyFill="1" applyBorder="1" applyAlignment="1">
      <alignment horizontal="justify" vertical="center" wrapText="1"/>
    </xf>
    <xf numFmtId="0" fontId="9" fillId="0" borderId="5" xfId="52" applyFont="1" applyFill="1" applyBorder="1" applyAlignment="1">
      <alignment horizontal="right" vertical="center" wrapText="1"/>
    </xf>
    <xf numFmtId="10" fontId="9" fillId="0" borderId="5" xfId="52" applyNumberFormat="1" applyFont="1" applyFill="1" applyBorder="1" applyAlignment="1">
      <alignment horizontal="right" vertical="center" wrapText="1"/>
    </xf>
    <xf numFmtId="0" fontId="9" fillId="0" borderId="5" xfId="52" applyFont="1" applyFill="1" applyBorder="1">
      <alignment vertical="center"/>
    </xf>
    <xf numFmtId="0" fontId="1" fillId="0" borderId="5" xfId="52" applyFont="1" applyFill="1" applyBorder="1" applyAlignment="1">
      <alignment horizontal="justify" vertical="center" wrapText="1"/>
    </xf>
    <xf numFmtId="177" fontId="9" fillId="0" borderId="5" xfId="9" applyNumberFormat="1" applyFont="1" applyFill="1" applyBorder="1" applyAlignment="1">
      <alignment horizontal="right" vertical="center" wrapText="1"/>
    </xf>
    <xf numFmtId="0" fontId="9" fillId="0" borderId="5" xfId="0" applyFont="1" applyFill="1" applyBorder="1" applyAlignment="1">
      <alignment horizontal="left" vertical="center" indent="1" shrinkToFit="1"/>
    </xf>
    <xf numFmtId="0" fontId="9" fillId="0" borderId="5" xfId="52" applyFont="1" applyFill="1" applyBorder="1" applyAlignment="1">
      <alignment horizontal="right" vertical="center"/>
    </xf>
    <xf numFmtId="178" fontId="9" fillId="0" borderId="5" xfId="9" applyNumberFormat="1" applyFont="1" applyFill="1" applyBorder="1" applyAlignment="1">
      <alignment horizontal="right" vertical="center" wrapText="1"/>
    </xf>
    <xf numFmtId="0" fontId="9" fillId="0" borderId="0" xfId="52" applyFont="1" applyFill="1" applyBorder="1" applyAlignment="1">
      <alignment horizontal="right" vertical="center"/>
    </xf>
    <xf numFmtId="178" fontId="9" fillId="0" borderId="5" xfId="9" applyNumberFormat="1" applyFont="1" applyFill="1" applyBorder="1" applyAlignment="1">
      <alignment horizontal="right" vertical="top" wrapText="1"/>
    </xf>
    <xf numFmtId="0" fontId="9" fillId="0" borderId="5" xfId="52" applyFont="1" applyFill="1" applyBorder="1" applyAlignment="1">
      <alignment horizontal="right" vertical="top" wrapText="1"/>
    </xf>
    <xf numFmtId="0" fontId="12" fillId="0" borderId="5" xfId="52" applyFont="1" applyFill="1" applyBorder="1" applyAlignment="1">
      <alignment horizontal="justify" vertical="center" wrapText="1"/>
    </xf>
    <xf numFmtId="178" fontId="9" fillId="0" borderId="5" xfId="9" applyNumberFormat="1" applyFont="1" applyFill="1" applyBorder="1" applyAlignment="1">
      <alignment horizontal="right" vertical="center"/>
    </xf>
    <xf numFmtId="176" fontId="14" fillId="0" borderId="5" xfId="42" applyNumberFormat="1" applyFont="1" applyFill="1" applyBorder="1" applyAlignment="1">
      <alignment horizontal="right" vertical="center" wrapText="1"/>
    </xf>
    <xf numFmtId="0" fontId="1" fillId="0" borderId="5" xfId="52" applyFont="1" applyFill="1" applyBorder="1">
      <alignment vertical="center"/>
    </xf>
    <xf numFmtId="0" fontId="12" fillId="0" borderId="0" xfId="52" applyFont="1" applyFill="1">
      <alignment vertical="center"/>
    </xf>
    <xf numFmtId="177" fontId="12" fillId="0" borderId="0" xfId="9" applyNumberFormat="1" applyFont="1" applyFill="1">
      <alignment vertical="center"/>
    </xf>
    <xf numFmtId="0" fontId="1" fillId="0" borderId="0" xfId="52" applyFont="1" applyFill="1">
      <alignment vertical="center"/>
    </xf>
    <xf numFmtId="177" fontId="12" fillId="0" borderId="0" xfId="9" applyNumberFormat="1" applyFont="1" applyFill="1" applyAlignment="1">
      <alignment horizontal="right" vertical="center"/>
    </xf>
    <xf numFmtId="0" fontId="13" fillId="0" borderId="0" xfId="52" applyFont="1" applyFill="1" applyAlignment="1">
      <alignment horizontal="center" vertical="center"/>
    </xf>
    <xf numFmtId="177" fontId="13" fillId="0" borderId="0" xfId="52" applyNumberFormat="1" applyFont="1" applyFill="1" applyAlignment="1">
      <alignment horizontal="center" vertical="center"/>
    </xf>
    <xf numFmtId="177" fontId="1" fillId="0" borderId="0" xfId="9" applyNumberFormat="1" applyFont="1" applyFill="1" applyAlignment="1">
      <alignment horizontal="right" vertical="center"/>
    </xf>
    <xf numFmtId="10" fontId="6" fillId="0" borderId="5" xfId="9" applyNumberFormat="1" applyFont="1" applyFill="1" applyBorder="1" applyAlignment="1">
      <alignment horizontal="right" vertical="center"/>
    </xf>
    <xf numFmtId="177" fontId="6" fillId="0" borderId="5" xfId="9" applyNumberFormat="1" applyFont="1" applyFill="1" applyBorder="1" applyAlignment="1">
      <alignment horizontal="right" vertical="center"/>
    </xf>
    <xf numFmtId="179" fontId="1" fillId="0" borderId="5" xfId="52" applyNumberFormat="1" applyFont="1" applyFill="1" applyBorder="1">
      <alignment vertical="center"/>
    </xf>
    <xf numFmtId="0" fontId="1" fillId="0" borderId="5" xfId="0" applyFont="1" applyFill="1" applyBorder="1" applyAlignment="1">
      <alignment horizontal="left" vertical="center" indent="1" shrinkToFit="1"/>
    </xf>
    <xf numFmtId="177" fontId="9" fillId="0" borderId="5" xfId="9" applyNumberFormat="1" applyFont="1" applyFill="1" applyBorder="1" applyAlignment="1">
      <alignment horizontal="right" vertical="center"/>
    </xf>
    <xf numFmtId="10" fontId="9" fillId="0" borderId="5" xfId="9" applyNumberFormat="1" applyFont="1" applyFill="1" applyBorder="1" applyAlignment="1">
      <alignment horizontal="right" vertical="center"/>
    </xf>
    <xf numFmtId="177" fontId="15" fillId="0" borderId="5" xfId="9" applyNumberFormat="1" applyFont="1" applyFill="1" applyBorder="1" applyAlignment="1">
      <alignment horizontal="right" vertical="center" wrapText="1"/>
    </xf>
    <xf numFmtId="178" fontId="15" fillId="0" borderId="5" xfId="9" applyNumberFormat="1" applyFont="1" applyFill="1" applyBorder="1" applyAlignment="1">
      <alignment horizontal="right" vertical="center" wrapText="1"/>
    </xf>
    <xf numFmtId="0" fontId="1" fillId="0" borderId="5" xfId="52" applyFont="1" applyFill="1" applyBorder="1" applyAlignment="1">
      <alignment horizontal="center" vertical="center" wrapText="1"/>
    </xf>
    <xf numFmtId="176" fontId="14" fillId="0" borderId="5" xfId="42" applyNumberFormat="1" applyFont="1" applyFill="1" applyBorder="1" applyAlignment="1">
      <alignment vertical="center"/>
    </xf>
    <xf numFmtId="0" fontId="12" fillId="0" borderId="5" xfId="52" applyFont="1" applyFill="1" applyBorder="1">
      <alignment vertical="center"/>
    </xf>
    <xf numFmtId="0" fontId="0" fillId="0" borderId="0" xfId="0" applyFill="1" applyBorder="1" applyAlignment="1"/>
    <xf numFmtId="0" fontId="12" fillId="0" borderId="0" xfId="52" applyFont="1" applyFill="1" applyAlignment="1">
      <alignment horizontal="right" vertical="center"/>
    </xf>
    <xf numFmtId="0" fontId="1" fillId="0" borderId="5" xfId="52" applyFont="1" applyFill="1" applyBorder="1" applyAlignment="1">
      <alignment horizontal="center" vertical="center"/>
    </xf>
    <xf numFmtId="178" fontId="6" fillId="0" borderId="5" xfId="9" applyNumberFormat="1" applyFont="1" applyFill="1" applyBorder="1" applyAlignment="1">
      <alignment horizontal="right" vertical="center" wrapText="1"/>
    </xf>
    <xf numFmtId="0" fontId="6" fillId="0" borderId="5" xfId="52" applyFont="1" applyFill="1" applyBorder="1">
      <alignment vertical="center"/>
    </xf>
    <xf numFmtId="0" fontId="6" fillId="0" borderId="5" xfId="52" applyFont="1" applyFill="1" applyBorder="1" applyAlignment="1">
      <alignment horizontal="center" vertical="center" wrapText="1"/>
    </xf>
    <xf numFmtId="0" fontId="3" fillId="0" borderId="5" xfId="52" applyFont="1" applyFill="1" applyBorder="1" applyAlignment="1">
      <alignment horizontal="left" vertical="center" wrapText="1"/>
    </xf>
    <xf numFmtId="178" fontId="6" fillId="0" borderId="5" xfId="9" applyNumberFormat="1" applyFont="1" applyFill="1" applyBorder="1" applyAlignment="1">
      <alignment horizontal="right" vertical="center"/>
    </xf>
    <xf numFmtId="179" fontId="9" fillId="0" borderId="5" xfId="52" applyNumberFormat="1" applyFont="1" applyFill="1" applyBorder="1">
      <alignment vertical="center"/>
    </xf>
    <xf numFmtId="0" fontId="6" fillId="0" borderId="5" xfId="52" applyFont="1" applyFill="1" applyBorder="1" applyAlignment="1">
      <alignment horizontal="left" vertical="center" wrapText="1"/>
    </xf>
    <xf numFmtId="0" fontId="14" fillId="0" borderId="5" xfId="42" applyNumberFormat="1" applyFont="1" applyFill="1" applyBorder="1" applyAlignment="1">
      <alignment horizontal="right" vertical="center" wrapText="1"/>
    </xf>
    <xf numFmtId="178" fontId="6" fillId="0" borderId="0" xfId="9" applyNumberFormat="1" applyFont="1" applyFill="1" applyBorder="1" applyAlignment="1">
      <alignment horizontal="right" vertical="center"/>
    </xf>
    <xf numFmtId="178" fontId="6" fillId="0" borderId="4" xfId="9" applyNumberFormat="1" applyFont="1" applyFill="1" applyBorder="1" applyAlignment="1">
      <alignment horizontal="right" vertical="center"/>
    </xf>
    <xf numFmtId="0" fontId="6" fillId="0" borderId="5" xfId="52" applyFont="1" applyFill="1" applyBorder="1" applyAlignment="1">
      <alignment horizontal="justify" vertical="center" wrapText="1"/>
    </xf>
    <xf numFmtId="0" fontId="0" fillId="0" borderId="0" xfId="0" applyFont="1"/>
    <xf numFmtId="0" fontId="1" fillId="0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/>
    </xf>
    <xf numFmtId="0" fontId="11" fillId="0" borderId="0" xfId="0" applyFont="1" applyFill="1" applyBorder="1" applyAlignment="1">
      <alignment vertical="center"/>
    </xf>
    <xf numFmtId="0" fontId="16" fillId="0" borderId="0" xfId="0" applyFont="1" applyFill="1" applyBorder="1" applyAlignment="1"/>
    <xf numFmtId="0" fontId="1" fillId="0" borderId="0" xfId="0" applyFont="1" applyFill="1" applyBorder="1" applyAlignment="1"/>
    <xf numFmtId="0" fontId="17" fillId="0" borderId="0" xfId="0" applyFont="1" applyFill="1" applyAlignment="1">
      <alignment horizontal="center" vertical="center"/>
    </xf>
    <xf numFmtId="0" fontId="17" fillId="0" borderId="0" xfId="0" applyFont="1" applyFill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right" vertical="center"/>
    </xf>
    <xf numFmtId="0" fontId="7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176" fontId="7" fillId="0" borderId="5" xfId="0" applyNumberFormat="1" applyFont="1" applyBorder="1" applyAlignment="1">
      <alignment horizontal="right" vertical="center"/>
    </xf>
    <xf numFmtId="0" fontId="18" fillId="0" borderId="5" xfId="0" applyFont="1" applyBorder="1" applyAlignment="1">
      <alignment vertical="center"/>
    </xf>
    <xf numFmtId="0" fontId="11" fillId="0" borderId="5" xfId="0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left" vertical="center"/>
    </xf>
    <xf numFmtId="38" fontId="7" fillId="0" borderId="5" xfId="0" applyNumberFormat="1" applyFont="1" applyBorder="1" applyAlignment="1">
      <alignment horizontal="left" vertical="center"/>
    </xf>
    <xf numFmtId="0" fontId="19" fillId="0" borderId="5" xfId="0" applyFont="1" applyBorder="1" applyAlignment="1">
      <alignment vertical="center"/>
    </xf>
    <xf numFmtId="49" fontId="11" fillId="0" borderId="5" xfId="0" applyNumberFormat="1" applyFont="1" applyBorder="1" applyAlignment="1">
      <alignment horizontal="left" vertical="center"/>
    </xf>
    <xf numFmtId="40" fontId="11" fillId="0" borderId="5" xfId="0" applyNumberFormat="1" applyFont="1" applyBorder="1" applyAlignment="1">
      <alignment horizontal="left" vertical="center" wrapText="1"/>
    </xf>
    <xf numFmtId="176" fontId="11" fillId="0" borderId="5" xfId="0" applyNumberFormat="1" applyFont="1" applyBorder="1" applyAlignment="1">
      <alignment horizontal="right" vertical="center"/>
    </xf>
    <xf numFmtId="49" fontId="11" fillId="0" borderId="5" xfId="0" applyNumberFormat="1" applyFont="1" applyFill="1" applyBorder="1" applyAlignment="1">
      <alignment horizontal="left" vertical="center"/>
    </xf>
    <xf numFmtId="40" fontId="11" fillId="0" borderId="5" xfId="0" applyNumberFormat="1" applyFont="1" applyFill="1" applyBorder="1" applyAlignment="1">
      <alignment horizontal="left" vertical="center" wrapText="1"/>
    </xf>
    <xf numFmtId="176" fontId="11" fillId="0" borderId="5" xfId="0" applyNumberFormat="1" applyFont="1" applyFill="1" applyBorder="1" applyAlignment="1">
      <alignment horizontal="right" vertical="center"/>
    </xf>
    <xf numFmtId="0" fontId="20" fillId="0" borderId="5" xfId="0" applyFont="1" applyFill="1" applyBorder="1" applyAlignment="1">
      <alignment horizontal="left" vertical="center" wrapText="1"/>
    </xf>
    <xf numFmtId="0" fontId="1" fillId="0" borderId="5" xfId="0" applyFont="1" applyBorder="1" applyAlignment="1">
      <alignment vertical="center" wrapText="1"/>
    </xf>
    <xf numFmtId="0" fontId="3" fillId="0" borderId="5" xfId="0" applyFont="1" applyBorder="1" applyAlignment="1">
      <alignment horizontal="left" vertical="center"/>
    </xf>
    <xf numFmtId="0" fontId="3" fillId="0" borderId="5" xfId="0" applyFont="1" applyBorder="1" applyAlignment="1">
      <alignment vertical="center" wrapText="1"/>
    </xf>
    <xf numFmtId="176" fontId="3" fillId="0" borderId="5" xfId="0" applyNumberFormat="1" applyFont="1" applyBorder="1" applyAlignment="1">
      <alignment vertical="center" wrapText="1"/>
    </xf>
    <xf numFmtId="0" fontId="1" fillId="0" borderId="5" xfId="0" applyFont="1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176" fontId="1" fillId="0" borderId="5" xfId="0" applyNumberFormat="1" applyFont="1" applyBorder="1" applyAlignment="1">
      <alignment vertical="center" wrapText="1"/>
    </xf>
    <xf numFmtId="0" fontId="11" fillId="0" borderId="5" xfId="0" applyFont="1" applyFill="1" applyBorder="1" applyAlignment="1">
      <alignment horizontal="center" vertical="center"/>
    </xf>
    <xf numFmtId="176" fontId="1" fillId="0" borderId="5" xfId="9" applyNumberFormat="1" applyFont="1" applyFill="1" applyBorder="1" applyAlignment="1">
      <alignment horizontal="right" vertical="center"/>
    </xf>
    <xf numFmtId="0" fontId="1" fillId="0" borderId="5" xfId="0" applyFont="1" applyFill="1" applyBorder="1" applyAlignment="1">
      <alignment vertical="center"/>
    </xf>
    <xf numFmtId="0" fontId="0" fillId="0" borderId="0" xfId="0" applyFill="1"/>
    <xf numFmtId="0" fontId="21" fillId="0" borderId="0" xfId="0" applyFont="1" applyFill="1" applyAlignment="1">
      <alignment vertical="center"/>
    </xf>
    <xf numFmtId="0" fontId="16" fillId="0" borderId="0" xfId="0" applyFont="1" applyFill="1" applyAlignment="1"/>
    <xf numFmtId="0" fontId="13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3" fillId="0" borderId="5" xfId="0" applyFont="1" applyFill="1" applyBorder="1" applyAlignment="1">
      <alignment horizontal="center" vertical="center" shrinkToFit="1"/>
    </xf>
    <xf numFmtId="0" fontId="3" fillId="0" borderId="5" xfId="0" applyFont="1" applyFill="1" applyBorder="1" applyAlignment="1">
      <alignment horizontal="center" vertical="center" wrapText="1"/>
    </xf>
    <xf numFmtId="0" fontId="22" fillId="0" borderId="5" xfId="0" applyFont="1" applyFill="1" applyBorder="1" applyAlignment="1">
      <alignment horizontal="center" vertical="center"/>
    </xf>
    <xf numFmtId="0" fontId="21" fillId="0" borderId="5" xfId="0" applyFont="1" applyFill="1" applyBorder="1" applyAlignment="1">
      <alignment vertical="center"/>
    </xf>
    <xf numFmtId="0" fontId="3" fillId="0" borderId="5" xfId="0" applyFont="1" applyFill="1" applyBorder="1" applyAlignment="1">
      <alignment horizontal="center" vertical="center"/>
    </xf>
    <xf numFmtId="0" fontId="22" fillId="0" borderId="5" xfId="0" applyFont="1" applyFill="1" applyBorder="1" applyAlignment="1">
      <alignment horizontal="left" vertical="center"/>
    </xf>
    <xf numFmtId="0" fontId="3" fillId="0" borderId="5" xfId="0" applyFont="1" applyFill="1" applyBorder="1" applyAlignment="1">
      <alignment horizontal="left" vertical="center"/>
    </xf>
    <xf numFmtId="0" fontId="22" fillId="0" borderId="5" xfId="0" applyFont="1" applyFill="1" applyBorder="1" applyAlignment="1">
      <alignment vertical="center"/>
    </xf>
    <xf numFmtId="176" fontId="9" fillId="0" borderId="5" xfId="0" applyNumberFormat="1" applyFont="1" applyFill="1" applyBorder="1" applyAlignment="1">
      <alignment horizontal="right" vertical="center"/>
    </xf>
    <xf numFmtId="0" fontId="9" fillId="0" borderId="5" xfId="0" applyFont="1" applyFill="1" applyBorder="1" applyAlignment="1">
      <alignment horizontal="left" vertical="center" wrapText="1" indent="1" shrinkToFit="1"/>
    </xf>
    <xf numFmtId="0" fontId="22" fillId="0" borderId="5" xfId="0" applyFont="1" applyFill="1" applyBorder="1" applyAlignment="1">
      <alignment vertical="center" wrapText="1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Border="1" applyAlignment="1">
      <alignment vertical="center"/>
    </xf>
    <xf numFmtId="0" fontId="3" fillId="0" borderId="5" xfId="0" applyFont="1" applyFill="1" applyBorder="1" applyAlignment="1">
      <alignment vertical="center"/>
    </xf>
    <xf numFmtId="0" fontId="3" fillId="0" borderId="5" xfId="0" applyFont="1" applyFill="1" applyBorder="1" applyAlignment="1">
      <alignment horizontal="left" vertical="center" wrapText="1"/>
    </xf>
    <xf numFmtId="0" fontId="0" fillId="0" borderId="0" xfId="0" applyBorder="1"/>
    <xf numFmtId="0" fontId="1" fillId="0" borderId="0" xfId="0" applyFont="1" applyFill="1" applyBorder="1" applyAlignment="1">
      <alignment horizontal="right" vertical="center"/>
    </xf>
    <xf numFmtId="176" fontId="3" fillId="0" borderId="5" xfId="0" applyNumberFormat="1" applyFont="1" applyFill="1" applyBorder="1" applyAlignment="1">
      <alignment horizontal="right" vertical="center"/>
    </xf>
    <xf numFmtId="176" fontId="1" fillId="0" borderId="5" xfId="0" applyNumberFormat="1" applyFont="1" applyFill="1" applyBorder="1" applyAlignment="1">
      <alignment horizontal="right" vertical="center"/>
    </xf>
    <xf numFmtId="177" fontId="1" fillId="0" borderId="0" xfId="0" applyNumberFormat="1" applyFont="1" applyAlignment="1">
      <alignment vertical="center" wrapText="1"/>
    </xf>
    <xf numFmtId="177" fontId="17" fillId="0" borderId="0" xfId="0" applyNumberFormat="1" applyFont="1" applyFill="1" applyAlignment="1">
      <alignment horizontal="center" vertical="center"/>
    </xf>
    <xf numFmtId="177" fontId="11" fillId="0" borderId="0" xfId="0" applyNumberFormat="1" applyFont="1" applyAlignment="1">
      <alignment horizontal="center" vertical="center"/>
    </xf>
    <xf numFmtId="177" fontId="7" fillId="0" borderId="5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177" fontId="23" fillId="0" borderId="5" xfId="0" applyNumberFormat="1" applyFont="1" applyBorder="1" applyAlignment="1">
      <alignment horizontal="right" vertical="center"/>
    </xf>
    <xf numFmtId="0" fontId="6" fillId="0" borderId="5" xfId="0" applyFont="1" applyBorder="1" applyAlignment="1">
      <alignment vertical="center"/>
    </xf>
    <xf numFmtId="0" fontId="11" fillId="0" borderId="5" xfId="0" applyFont="1" applyFill="1" applyBorder="1" applyAlignment="1">
      <alignment vertical="center" wrapText="1"/>
    </xf>
    <xf numFmtId="0" fontId="23" fillId="0" borderId="5" xfId="0" applyFont="1" applyFill="1" applyBorder="1" applyAlignment="1">
      <alignment horizontal="left" vertical="center"/>
    </xf>
    <xf numFmtId="0" fontId="23" fillId="0" borderId="5" xfId="0" applyFont="1" applyFill="1" applyBorder="1" applyAlignment="1">
      <alignment vertical="center" wrapText="1"/>
    </xf>
    <xf numFmtId="177" fontId="23" fillId="0" borderId="5" xfId="0" applyNumberFormat="1" applyFont="1" applyFill="1" applyBorder="1" applyAlignment="1">
      <alignment horizontal="right" vertical="center"/>
    </xf>
    <xf numFmtId="0" fontId="9" fillId="0" borderId="5" xfId="0" applyFont="1" applyFill="1" applyBorder="1" applyAlignment="1">
      <alignment vertical="center"/>
    </xf>
    <xf numFmtId="0" fontId="24" fillId="0" borderId="5" xfId="0" applyFont="1" applyFill="1" applyBorder="1" applyAlignment="1">
      <alignment horizontal="left" vertical="center"/>
    </xf>
    <xf numFmtId="0" fontId="7" fillId="0" borderId="5" xfId="0" applyFont="1" applyFill="1" applyBorder="1" applyAlignment="1">
      <alignment vertical="center" wrapText="1"/>
    </xf>
    <xf numFmtId="0" fontId="24" fillId="0" borderId="5" xfId="0" applyFont="1" applyFill="1" applyBorder="1" applyAlignment="1">
      <alignment vertical="center" wrapText="1"/>
    </xf>
    <xf numFmtId="0" fontId="1" fillId="0" borderId="5" xfId="0" applyFont="1" applyFill="1" applyBorder="1" applyAlignment="1">
      <alignment vertical="center" wrapText="1"/>
    </xf>
    <xf numFmtId="0" fontId="1" fillId="0" borderId="0" xfId="0" applyFont="1" applyFill="1" applyAlignment="1">
      <alignment vertical="center" shrinkToFit="1"/>
    </xf>
    <xf numFmtId="0" fontId="13" fillId="0" borderId="0" xfId="0" applyFont="1" applyFill="1" applyAlignment="1">
      <alignment horizontal="center" vertical="center" wrapText="1"/>
    </xf>
    <xf numFmtId="0" fontId="25" fillId="0" borderId="0" xfId="0" applyFont="1" applyFill="1" applyAlignment="1">
      <alignment horizontal="center" vertical="center" wrapText="1"/>
    </xf>
    <xf numFmtId="0" fontId="25" fillId="0" borderId="0" xfId="0" applyFont="1" applyFill="1" applyAlignment="1">
      <alignment horizontal="center" vertical="center" shrinkToFi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shrinkToFit="1"/>
    </xf>
    <xf numFmtId="0" fontId="1" fillId="0" borderId="5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shrinkToFit="1"/>
    </xf>
    <xf numFmtId="0" fontId="6" fillId="0" borderId="5" xfId="0" applyFont="1" applyFill="1" applyBorder="1" applyAlignment="1">
      <alignment vertical="center"/>
    </xf>
    <xf numFmtId="0" fontId="6" fillId="0" borderId="5" xfId="0" applyFont="1" applyFill="1" applyBorder="1" applyAlignment="1">
      <alignment horizontal="left" vertical="center" shrinkToFit="1"/>
    </xf>
    <xf numFmtId="176" fontId="14" fillId="0" borderId="5" xfId="18" applyNumberFormat="1" applyFont="1" applyFill="1" applyBorder="1" applyAlignment="1">
      <alignment vertical="center" shrinkToFit="1"/>
    </xf>
    <xf numFmtId="179" fontId="1" fillId="0" borderId="5" xfId="0" applyNumberFormat="1" applyFont="1" applyFill="1" applyBorder="1" applyAlignment="1" applyProtection="1">
      <alignment horizontal="left" vertical="center"/>
      <protection locked="0"/>
    </xf>
    <xf numFmtId="180" fontId="1" fillId="0" borderId="5" xfId="0" applyNumberFormat="1" applyFont="1" applyFill="1" applyBorder="1" applyAlignment="1" applyProtection="1">
      <alignment horizontal="left" vertical="center"/>
      <protection locked="0"/>
    </xf>
    <xf numFmtId="0" fontId="9" fillId="0" borderId="5" xfId="0" applyFont="1" applyFill="1" applyBorder="1" applyAlignment="1">
      <alignment horizontal="left" vertical="center" shrinkToFit="1"/>
    </xf>
    <xf numFmtId="0" fontId="9" fillId="0" borderId="5" xfId="0" applyFont="1" applyFill="1" applyBorder="1" applyAlignment="1">
      <alignment horizontal="left" vertical="center" indent="2" shrinkToFit="1"/>
    </xf>
    <xf numFmtId="176" fontId="14" fillId="0" borderId="5" xfId="18" applyNumberFormat="1" applyFont="1" applyFill="1" applyBorder="1" applyAlignment="1">
      <alignment vertical="center"/>
    </xf>
    <xf numFmtId="0" fontId="9" fillId="0" borderId="5" xfId="0" applyFont="1" applyFill="1" applyBorder="1" applyAlignment="1">
      <alignment horizontal="center" vertical="center" wrapText="1" shrinkToFit="1"/>
    </xf>
    <xf numFmtId="0" fontId="1" fillId="0" borderId="0" xfId="0" applyFont="1" applyFill="1" applyAlignment="1">
      <alignment horizontal="right" vertical="center" wrapText="1"/>
    </xf>
    <xf numFmtId="0" fontId="3" fillId="0" borderId="6" xfId="0" applyFont="1" applyFill="1" applyBorder="1" applyAlignment="1">
      <alignment horizontal="center" vertical="center" shrinkToFit="1"/>
    </xf>
    <xf numFmtId="0" fontId="3" fillId="0" borderId="3" xfId="0" applyFont="1" applyFill="1" applyBorder="1" applyAlignment="1">
      <alignment horizontal="center" vertical="center" shrinkToFit="1"/>
    </xf>
    <xf numFmtId="0" fontId="6" fillId="0" borderId="5" xfId="0" applyFont="1" applyFill="1" applyBorder="1" applyAlignment="1">
      <alignment horizontal="left" vertical="center"/>
    </xf>
    <xf numFmtId="176" fontId="9" fillId="2" borderId="5" xfId="0" applyNumberFormat="1" applyFont="1" applyFill="1" applyBorder="1" applyAlignment="1">
      <alignment horizontal="right" vertical="center"/>
    </xf>
    <xf numFmtId="0" fontId="9" fillId="0" borderId="5" xfId="0" applyFont="1" applyFill="1" applyBorder="1" applyAlignment="1">
      <alignment horizontal="left" vertical="center"/>
    </xf>
    <xf numFmtId="0" fontId="3" fillId="0" borderId="5" xfId="0" applyFont="1" applyFill="1" applyBorder="1" applyAlignment="1">
      <alignment horizontal="left" vertical="center" shrinkToFi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left" vertical="center" shrinkToFit="1"/>
    </xf>
    <xf numFmtId="176" fontId="9" fillId="0" borderId="5" xfId="0" applyNumberFormat="1" applyFont="1" applyFill="1" applyBorder="1" applyAlignment="1">
      <alignment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常规_2014市本级收支预算表（常委会附表）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常规_2014年支出指标分配表20140103" xfId="18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差_2006年28四川 4 2" xfId="42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差_2006年28四川 4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36130;&#25919;&#27719;&#24635;&#39044;&#31639;&#32534;&#25253;&#34920;\2017&#24180;&#22320;&#26041;&#36130;&#25919;&#27719;&#24635;&#39044;&#31639;&#32534;&#25253;&#34920;&#65288;&#31908;&#36130;&#39044;&#12304;2017&#12305;39\2017&#24180;&#39044;&#31639;&#25253;&#34920;&#65288;&#33609;&#31295;&#34920;&#65289;\2017&#24180;&#22320;&#26041;&#36130;&#25919;&#39044;&#31639;&#34920;&#65288;&#34920;1-11&#65289;&#23450;&#31295;%20%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表一"/>
      <sheetName val="表二"/>
      <sheetName val="表三"/>
      <sheetName val="表四"/>
      <sheetName val="表五"/>
      <sheetName val="表六 (1)"/>
      <sheetName val="表六（2)"/>
      <sheetName val="（省填）表七 (1)"/>
      <sheetName val="（省填）表七(2)"/>
      <sheetName val="表八"/>
      <sheetName val="表九"/>
      <sheetName val="表十"/>
      <sheetName val="表十一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4"/>
  <sheetViews>
    <sheetView tabSelected="1" workbookViewId="0">
      <selection activeCell="Q17" sqref="Q17"/>
    </sheetView>
  </sheetViews>
  <sheetFormatPr defaultColWidth="9" defaultRowHeight="12"/>
  <cols>
    <col min="1" max="1" width="5.375" style="93" customWidth="1"/>
    <col min="2" max="2" width="24.5" style="93" customWidth="1"/>
    <col min="3" max="3" width="9.625" style="93" customWidth="1"/>
    <col min="4" max="4" width="10.375" style="93" customWidth="1"/>
    <col min="5" max="5" width="7.375" style="93" customWidth="1"/>
    <col min="6" max="6" width="10.25" style="93" customWidth="1"/>
    <col min="7" max="7" width="7.375" style="93" customWidth="1"/>
    <col min="8" max="8" width="22.875" style="93" customWidth="1"/>
    <col min="9" max="9" width="9.75" style="93" customWidth="1"/>
    <col min="10" max="10" width="11.25" style="93" customWidth="1"/>
    <col min="11" max="11" width="7.375" style="93" customWidth="1"/>
    <col min="12" max="12" width="11.625" style="93" customWidth="1"/>
    <col min="13" max="13" width="7.375" style="93" customWidth="1"/>
    <col min="14" max="14" width="16.625" style="93" customWidth="1"/>
    <col min="15" max="16384" width="9" style="93"/>
  </cols>
  <sheetData>
    <row r="1" ht="15.95" customHeight="1" spans="1:1">
      <c r="A1" s="93" t="s">
        <v>0</v>
      </c>
    </row>
    <row r="2" ht="26.1" customHeight="1" spans="1:13">
      <c r="A2" s="177" t="s">
        <v>1</v>
      </c>
      <c r="B2" s="177"/>
      <c r="C2" s="177"/>
      <c r="D2" s="177"/>
      <c r="E2" s="177"/>
      <c r="F2" s="177"/>
      <c r="G2" s="177"/>
      <c r="H2" s="177"/>
      <c r="I2" s="177"/>
      <c r="J2" s="177"/>
      <c r="K2" s="177"/>
      <c r="L2" s="177"/>
      <c r="M2" s="177"/>
    </row>
    <row r="3" ht="18" customHeight="1" spans="1:13">
      <c r="A3" s="177"/>
      <c r="B3" s="177"/>
      <c r="C3" s="177"/>
      <c r="D3" s="177"/>
      <c r="E3" s="177"/>
      <c r="F3" s="177"/>
      <c r="G3" s="177"/>
      <c r="H3" s="177"/>
      <c r="I3" s="177"/>
      <c r="J3" s="177"/>
      <c r="K3" s="177"/>
      <c r="L3" s="195" t="s">
        <v>2</v>
      </c>
      <c r="M3" s="195"/>
    </row>
    <row r="4" ht="23.1" customHeight="1" spans="1:13">
      <c r="A4" s="145" t="s">
        <v>3</v>
      </c>
      <c r="B4" s="142" t="s">
        <v>4</v>
      </c>
      <c r="C4" s="142"/>
      <c r="D4" s="142"/>
      <c r="E4" s="142"/>
      <c r="F4" s="142"/>
      <c r="G4" s="142"/>
      <c r="H4" s="142" t="s">
        <v>5</v>
      </c>
      <c r="I4" s="142"/>
      <c r="J4" s="142"/>
      <c r="K4" s="142"/>
      <c r="L4" s="142"/>
      <c r="M4" s="142"/>
    </row>
    <row r="5" customHeight="1" spans="1:13">
      <c r="A5" s="145"/>
      <c r="B5" s="141" t="s">
        <v>6</v>
      </c>
      <c r="C5" s="145" t="s">
        <v>7</v>
      </c>
      <c r="D5" s="142" t="s">
        <v>8</v>
      </c>
      <c r="E5" s="202" t="s">
        <v>9</v>
      </c>
      <c r="F5" s="142" t="s">
        <v>10</v>
      </c>
      <c r="G5" s="145" t="s">
        <v>11</v>
      </c>
      <c r="H5" s="145" t="s">
        <v>12</v>
      </c>
      <c r="I5" s="145" t="s">
        <v>7</v>
      </c>
      <c r="J5" s="142" t="s">
        <v>8</v>
      </c>
      <c r="K5" s="202" t="s">
        <v>9</v>
      </c>
      <c r="L5" s="142" t="s">
        <v>10</v>
      </c>
      <c r="M5" s="145" t="s">
        <v>11</v>
      </c>
    </row>
    <row r="6" ht="15.75" customHeight="1" spans="1:13">
      <c r="A6" s="145"/>
      <c r="B6" s="141"/>
      <c r="C6" s="145"/>
      <c r="D6" s="142"/>
      <c r="E6" s="203"/>
      <c r="F6" s="142"/>
      <c r="G6" s="145"/>
      <c r="H6" s="145"/>
      <c r="I6" s="145"/>
      <c r="J6" s="142"/>
      <c r="K6" s="203"/>
      <c r="L6" s="142"/>
      <c r="M6" s="145"/>
    </row>
    <row r="7" ht="20.1" customHeight="1" spans="1:13">
      <c r="A7" s="184">
        <v>1</v>
      </c>
      <c r="B7" s="141" t="s">
        <v>13</v>
      </c>
      <c r="C7" s="19">
        <f>C31+C32</f>
        <v>290770</v>
      </c>
      <c r="D7" s="19">
        <f>D31+D32</f>
        <v>290770</v>
      </c>
      <c r="E7" s="19">
        <f>E31+E32</f>
        <v>-2161</v>
      </c>
      <c r="F7" s="19">
        <f t="shared" ref="F7:F21" si="0">D7+E7</f>
        <v>288609</v>
      </c>
      <c r="G7" s="154"/>
      <c r="H7" s="145" t="s">
        <v>14</v>
      </c>
      <c r="I7" s="19">
        <f>I33+I34+I38</f>
        <v>290770</v>
      </c>
      <c r="J7" s="19">
        <f>J33+J34+J38</f>
        <v>290770</v>
      </c>
      <c r="K7" s="19">
        <f>K33+K34+K38</f>
        <v>-2161</v>
      </c>
      <c r="L7" s="19">
        <f>J7+K7</f>
        <v>288609</v>
      </c>
      <c r="M7" s="154"/>
    </row>
    <row r="8" ht="20.1" customHeight="1" spans="1:13">
      <c r="A8" s="184">
        <v>2</v>
      </c>
      <c r="B8" s="201" t="s">
        <v>15</v>
      </c>
      <c r="C8" s="19">
        <f>SUM(C9:C22)</f>
        <v>31884</v>
      </c>
      <c r="D8" s="19">
        <f>SUM(D9:D22)</f>
        <v>31884</v>
      </c>
      <c r="E8" s="19">
        <f>SUM(E9:E22)</f>
        <v>-4007</v>
      </c>
      <c r="F8" s="19">
        <f>SUM(F9:F21)</f>
        <v>27877</v>
      </c>
      <c r="G8" s="135"/>
      <c r="H8" s="50" t="s">
        <v>16</v>
      </c>
      <c r="I8" s="149">
        <v>27557</v>
      </c>
      <c r="J8" s="149">
        <v>27557</v>
      </c>
      <c r="K8" s="149">
        <v>-2241</v>
      </c>
      <c r="L8" s="149">
        <f>J8+K8</f>
        <v>25316</v>
      </c>
      <c r="M8" s="135"/>
    </row>
    <row r="9" s="93" customFormat="1" ht="20.1" customHeight="1" spans="1:13">
      <c r="A9" s="184">
        <v>3</v>
      </c>
      <c r="B9" s="50" t="s">
        <v>17</v>
      </c>
      <c r="C9" s="188">
        <v>9350</v>
      </c>
      <c r="D9" s="188">
        <v>9350</v>
      </c>
      <c r="E9" s="149">
        <v>-1026</v>
      </c>
      <c r="F9" s="149">
        <f t="shared" si="0"/>
        <v>8324</v>
      </c>
      <c r="G9" s="135"/>
      <c r="H9" s="50" t="s">
        <v>18</v>
      </c>
      <c r="I9" s="149">
        <v>432</v>
      </c>
      <c r="J9" s="149">
        <v>432</v>
      </c>
      <c r="K9" s="149"/>
      <c r="L9" s="149">
        <f t="shared" ref="L9:L29" si="1">J9+K9</f>
        <v>432</v>
      </c>
      <c r="M9" s="135"/>
    </row>
    <row r="10" s="93" customFormat="1" ht="20.1" customHeight="1" spans="1:13">
      <c r="A10" s="184">
        <v>4</v>
      </c>
      <c r="B10" s="50" t="s">
        <v>19</v>
      </c>
      <c r="C10" s="188">
        <v>2933</v>
      </c>
      <c r="D10" s="188">
        <v>2933</v>
      </c>
      <c r="E10" s="149">
        <v>-244</v>
      </c>
      <c r="F10" s="149">
        <f t="shared" si="0"/>
        <v>2689</v>
      </c>
      <c r="G10" s="135"/>
      <c r="H10" s="50" t="s">
        <v>20</v>
      </c>
      <c r="I10" s="149">
        <v>9853</v>
      </c>
      <c r="J10" s="149">
        <v>9853</v>
      </c>
      <c r="K10" s="149"/>
      <c r="L10" s="149">
        <f t="shared" si="1"/>
        <v>9853</v>
      </c>
      <c r="M10" s="135"/>
    </row>
    <row r="11" s="93" customFormat="1" ht="20.1" customHeight="1" spans="1:13">
      <c r="A11" s="184">
        <v>5</v>
      </c>
      <c r="B11" s="50" t="s">
        <v>21</v>
      </c>
      <c r="C11" s="188">
        <v>620</v>
      </c>
      <c r="D11" s="188">
        <v>620</v>
      </c>
      <c r="E11" s="149">
        <v>-41</v>
      </c>
      <c r="F11" s="149">
        <f t="shared" si="0"/>
        <v>579</v>
      </c>
      <c r="G11" s="135"/>
      <c r="H11" s="50" t="s">
        <v>22</v>
      </c>
      <c r="I11" s="149">
        <v>47784</v>
      </c>
      <c r="J11" s="149">
        <v>47784</v>
      </c>
      <c r="K11" s="149"/>
      <c r="L11" s="149">
        <f t="shared" si="1"/>
        <v>47784</v>
      </c>
      <c r="M11" s="135"/>
    </row>
    <row r="12" s="93" customFormat="1" ht="20.1" customHeight="1" spans="1:13">
      <c r="A12" s="184">
        <v>6</v>
      </c>
      <c r="B12" s="50" t="s">
        <v>23</v>
      </c>
      <c r="C12" s="188">
        <v>1977</v>
      </c>
      <c r="D12" s="188">
        <v>1977</v>
      </c>
      <c r="E12" s="149">
        <v>-64</v>
      </c>
      <c r="F12" s="149">
        <f t="shared" si="0"/>
        <v>1913</v>
      </c>
      <c r="G12" s="135"/>
      <c r="H12" s="70" t="s">
        <v>24</v>
      </c>
      <c r="I12" s="149">
        <v>3116</v>
      </c>
      <c r="J12" s="149">
        <v>3116</v>
      </c>
      <c r="K12" s="149"/>
      <c r="L12" s="149">
        <f t="shared" si="1"/>
        <v>3116</v>
      </c>
      <c r="M12" s="135"/>
    </row>
    <row r="13" s="93" customFormat="1" ht="20.1" customHeight="1" spans="1:13">
      <c r="A13" s="184">
        <v>7</v>
      </c>
      <c r="B13" s="50" t="s">
        <v>25</v>
      </c>
      <c r="C13" s="188">
        <v>1935</v>
      </c>
      <c r="D13" s="188">
        <v>1935</v>
      </c>
      <c r="E13" s="149">
        <v>-70</v>
      </c>
      <c r="F13" s="149">
        <f t="shared" si="0"/>
        <v>1865</v>
      </c>
      <c r="G13" s="135"/>
      <c r="H13" s="70" t="s">
        <v>26</v>
      </c>
      <c r="I13" s="149">
        <v>2870</v>
      </c>
      <c r="J13" s="149">
        <v>2870</v>
      </c>
      <c r="K13" s="149">
        <v>-60</v>
      </c>
      <c r="L13" s="149">
        <f t="shared" si="1"/>
        <v>2810</v>
      </c>
      <c r="M13" s="135"/>
    </row>
    <row r="14" s="93" customFormat="1" ht="20.1" customHeight="1" spans="1:13">
      <c r="A14" s="184">
        <v>8</v>
      </c>
      <c r="B14" s="50" t="s">
        <v>27</v>
      </c>
      <c r="C14" s="188">
        <v>2196</v>
      </c>
      <c r="D14" s="188">
        <v>2196</v>
      </c>
      <c r="E14" s="149">
        <v>-86</v>
      </c>
      <c r="F14" s="149">
        <f t="shared" si="0"/>
        <v>2110</v>
      </c>
      <c r="G14" s="135"/>
      <c r="H14" s="70" t="s">
        <v>28</v>
      </c>
      <c r="I14" s="149">
        <v>51127</v>
      </c>
      <c r="J14" s="149">
        <v>51127</v>
      </c>
      <c r="K14" s="149">
        <v>-310</v>
      </c>
      <c r="L14" s="149">
        <f t="shared" si="1"/>
        <v>50817</v>
      </c>
      <c r="M14" s="135"/>
    </row>
    <row r="15" s="93" customFormat="1" ht="20.1" customHeight="1" spans="1:13">
      <c r="A15" s="184">
        <v>9</v>
      </c>
      <c r="B15" s="50" t="s">
        <v>29</v>
      </c>
      <c r="C15" s="188">
        <v>500</v>
      </c>
      <c r="D15" s="188">
        <v>500</v>
      </c>
      <c r="E15" s="149">
        <v>51</v>
      </c>
      <c r="F15" s="149">
        <f t="shared" si="0"/>
        <v>551</v>
      </c>
      <c r="G15" s="135"/>
      <c r="H15" s="70" t="s">
        <v>30</v>
      </c>
      <c r="I15" s="149">
        <v>38196</v>
      </c>
      <c r="J15" s="149">
        <v>38196</v>
      </c>
      <c r="K15" s="149">
        <v>-50</v>
      </c>
      <c r="L15" s="149">
        <f t="shared" si="1"/>
        <v>38146</v>
      </c>
      <c r="M15" s="135"/>
    </row>
    <row r="16" s="93" customFormat="1" ht="20.1" customHeight="1" spans="1:13">
      <c r="A16" s="184">
        <v>10</v>
      </c>
      <c r="B16" s="50" t="s">
        <v>31</v>
      </c>
      <c r="C16" s="188">
        <v>550</v>
      </c>
      <c r="D16" s="188">
        <v>550</v>
      </c>
      <c r="E16" s="149">
        <v>-52</v>
      </c>
      <c r="F16" s="149">
        <f t="shared" si="0"/>
        <v>498</v>
      </c>
      <c r="G16" s="135"/>
      <c r="H16" s="70" t="s">
        <v>32</v>
      </c>
      <c r="I16" s="149">
        <v>6079</v>
      </c>
      <c r="J16" s="149">
        <v>6079</v>
      </c>
      <c r="K16" s="149"/>
      <c r="L16" s="149">
        <f t="shared" si="1"/>
        <v>6079</v>
      </c>
      <c r="M16" s="135"/>
    </row>
    <row r="17" s="93" customFormat="1" ht="20.1" customHeight="1" spans="1:13">
      <c r="A17" s="184">
        <v>11</v>
      </c>
      <c r="B17" s="50" t="s">
        <v>33</v>
      </c>
      <c r="C17" s="188">
        <v>1700</v>
      </c>
      <c r="D17" s="188">
        <v>1700</v>
      </c>
      <c r="E17" s="149">
        <v>611</v>
      </c>
      <c r="F17" s="149">
        <f t="shared" si="0"/>
        <v>2311</v>
      </c>
      <c r="G17" s="135"/>
      <c r="H17" s="70" t="s">
        <v>34</v>
      </c>
      <c r="I17" s="149">
        <v>10902</v>
      </c>
      <c r="J17" s="149">
        <v>10902</v>
      </c>
      <c r="K17" s="149">
        <v>-1711</v>
      </c>
      <c r="L17" s="149">
        <f t="shared" si="1"/>
        <v>9191</v>
      </c>
      <c r="M17" s="135"/>
    </row>
    <row r="18" s="93" customFormat="1" ht="20.1" customHeight="1" spans="1:13">
      <c r="A18" s="184">
        <v>12</v>
      </c>
      <c r="B18" s="50" t="s">
        <v>35</v>
      </c>
      <c r="C18" s="188">
        <v>480</v>
      </c>
      <c r="D18" s="188">
        <v>480</v>
      </c>
      <c r="E18" s="149">
        <v>45</v>
      </c>
      <c r="F18" s="149">
        <f t="shared" si="0"/>
        <v>525</v>
      </c>
      <c r="G18" s="135"/>
      <c r="H18" s="70" t="s">
        <v>36</v>
      </c>
      <c r="I18" s="149">
        <v>46440</v>
      </c>
      <c r="J18" s="149">
        <v>46440</v>
      </c>
      <c r="K18" s="149">
        <v>-84</v>
      </c>
      <c r="L18" s="149">
        <f t="shared" si="1"/>
        <v>46356</v>
      </c>
      <c r="M18" s="135"/>
    </row>
    <row r="19" s="93" customFormat="1" ht="20.1" customHeight="1" spans="1:13">
      <c r="A19" s="184">
        <v>13</v>
      </c>
      <c r="B19" s="50" t="s">
        <v>37</v>
      </c>
      <c r="C19" s="188">
        <v>5743</v>
      </c>
      <c r="D19" s="188">
        <v>5743</v>
      </c>
      <c r="E19" s="149">
        <v>-3449</v>
      </c>
      <c r="F19" s="149">
        <f t="shared" si="0"/>
        <v>2294</v>
      </c>
      <c r="G19" s="135"/>
      <c r="H19" s="70" t="s">
        <v>38</v>
      </c>
      <c r="I19" s="149">
        <v>7665</v>
      </c>
      <c r="J19" s="149">
        <v>7665</v>
      </c>
      <c r="K19" s="149"/>
      <c r="L19" s="149">
        <f t="shared" si="1"/>
        <v>7665</v>
      </c>
      <c r="M19" s="135"/>
    </row>
    <row r="20" s="93" customFormat="1" ht="20.1" customHeight="1" spans="1:13">
      <c r="A20" s="184">
        <v>14</v>
      </c>
      <c r="B20" s="50" t="s">
        <v>39</v>
      </c>
      <c r="C20" s="188">
        <v>3400</v>
      </c>
      <c r="D20" s="188">
        <v>3400</v>
      </c>
      <c r="E20" s="149">
        <v>259</v>
      </c>
      <c r="F20" s="149">
        <f t="shared" si="0"/>
        <v>3659</v>
      </c>
      <c r="G20" s="135"/>
      <c r="H20" s="70" t="s">
        <v>40</v>
      </c>
      <c r="I20" s="149">
        <v>263</v>
      </c>
      <c r="J20" s="149">
        <v>263</v>
      </c>
      <c r="K20" s="149"/>
      <c r="L20" s="149">
        <f t="shared" si="1"/>
        <v>263</v>
      </c>
      <c r="M20" s="135"/>
    </row>
    <row r="21" s="93" customFormat="1" ht="20.1" customHeight="1" spans="1:13">
      <c r="A21" s="184">
        <v>15</v>
      </c>
      <c r="B21" s="50" t="s">
        <v>41</v>
      </c>
      <c r="C21" s="188">
        <v>500</v>
      </c>
      <c r="D21" s="188">
        <v>500</v>
      </c>
      <c r="E21" s="149">
        <v>59</v>
      </c>
      <c r="F21" s="149">
        <f t="shared" si="0"/>
        <v>559</v>
      </c>
      <c r="G21" s="135"/>
      <c r="H21" s="70" t="s">
        <v>42</v>
      </c>
      <c r="I21" s="149">
        <v>494</v>
      </c>
      <c r="J21" s="149">
        <v>494</v>
      </c>
      <c r="K21" s="149"/>
      <c r="L21" s="149">
        <f t="shared" si="1"/>
        <v>494</v>
      </c>
      <c r="M21" s="135"/>
    </row>
    <row r="22" s="93" customFormat="1" ht="20.1" customHeight="1" spans="1:13">
      <c r="A22" s="184">
        <v>16</v>
      </c>
      <c r="B22" s="50"/>
      <c r="C22" s="149"/>
      <c r="D22" s="149"/>
      <c r="E22" s="149"/>
      <c r="F22" s="149"/>
      <c r="G22" s="135"/>
      <c r="H22" s="70" t="s">
        <v>43</v>
      </c>
      <c r="I22" s="149">
        <v>9025</v>
      </c>
      <c r="J22" s="149">
        <v>9025</v>
      </c>
      <c r="K22" s="149"/>
      <c r="L22" s="149">
        <f t="shared" si="1"/>
        <v>9025</v>
      </c>
      <c r="M22" s="135"/>
    </row>
    <row r="23" s="93" customFormat="1" ht="20.1" customHeight="1" spans="1:13">
      <c r="A23" s="184">
        <v>17</v>
      </c>
      <c r="B23" s="201" t="s">
        <v>44</v>
      </c>
      <c r="C23" s="19">
        <f>SUM(C24:C30)</f>
        <v>17168</v>
      </c>
      <c r="D23" s="19">
        <f>SUM(D24:D30)</f>
        <v>17168</v>
      </c>
      <c r="E23" s="19">
        <f>SUM(E24:E29)</f>
        <v>1935</v>
      </c>
      <c r="F23" s="19">
        <f t="shared" ref="F23:F29" si="2">D23+E23</f>
        <v>19103</v>
      </c>
      <c r="G23" s="135"/>
      <c r="H23" s="70" t="s">
        <v>45</v>
      </c>
      <c r="I23" s="149">
        <v>6160</v>
      </c>
      <c r="J23" s="149">
        <v>6160</v>
      </c>
      <c r="K23" s="149"/>
      <c r="L23" s="149">
        <f t="shared" si="1"/>
        <v>6160</v>
      </c>
      <c r="M23" s="135"/>
    </row>
    <row r="24" s="93" customFormat="1" ht="20.1" customHeight="1" spans="1:13">
      <c r="A24" s="184">
        <v>18</v>
      </c>
      <c r="B24" s="50" t="s">
        <v>46</v>
      </c>
      <c r="C24" s="149">
        <v>1700</v>
      </c>
      <c r="D24" s="149">
        <v>1700</v>
      </c>
      <c r="E24" s="149">
        <v>154</v>
      </c>
      <c r="F24" s="149">
        <f t="shared" si="2"/>
        <v>1854</v>
      </c>
      <c r="G24" s="135"/>
      <c r="H24" s="70" t="s">
        <v>47</v>
      </c>
      <c r="I24" s="149">
        <v>676</v>
      </c>
      <c r="J24" s="149">
        <v>676</v>
      </c>
      <c r="K24" s="149"/>
      <c r="L24" s="149">
        <f t="shared" si="1"/>
        <v>676</v>
      </c>
      <c r="M24" s="135"/>
    </row>
    <row r="25" s="93" customFormat="1" ht="20.1" customHeight="1" spans="1:13">
      <c r="A25" s="184">
        <v>19</v>
      </c>
      <c r="B25" s="50" t="s">
        <v>48</v>
      </c>
      <c r="C25" s="149">
        <v>2070</v>
      </c>
      <c r="D25" s="149">
        <v>2070</v>
      </c>
      <c r="E25" s="149">
        <v>-372</v>
      </c>
      <c r="F25" s="149">
        <f t="shared" si="2"/>
        <v>1698</v>
      </c>
      <c r="G25" s="135"/>
      <c r="H25" s="70" t="s">
        <v>49</v>
      </c>
      <c r="I25" s="149">
        <v>1681</v>
      </c>
      <c r="J25" s="149">
        <v>1681</v>
      </c>
      <c r="K25" s="149">
        <v>-205</v>
      </c>
      <c r="L25" s="149">
        <f t="shared" si="1"/>
        <v>1476</v>
      </c>
      <c r="M25" s="135"/>
    </row>
    <row r="26" s="93" customFormat="1" ht="20.1" customHeight="1" spans="1:13">
      <c r="A26" s="184">
        <v>20</v>
      </c>
      <c r="B26" s="50" t="s">
        <v>50</v>
      </c>
      <c r="C26" s="149">
        <v>2277</v>
      </c>
      <c r="D26" s="149">
        <v>2277</v>
      </c>
      <c r="E26" s="149">
        <v>-760</v>
      </c>
      <c r="F26" s="149">
        <f t="shared" si="2"/>
        <v>1517</v>
      </c>
      <c r="G26" s="135"/>
      <c r="H26" s="70" t="s">
        <v>51</v>
      </c>
      <c r="I26" s="149">
        <v>2922</v>
      </c>
      <c r="J26" s="149">
        <v>2922</v>
      </c>
      <c r="K26" s="149"/>
      <c r="L26" s="149">
        <f t="shared" si="1"/>
        <v>2922</v>
      </c>
      <c r="M26" s="135"/>
    </row>
    <row r="27" s="93" customFormat="1" ht="20.1" customHeight="1" spans="1:13">
      <c r="A27" s="184">
        <v>21</v>
      </c>
      <c r="B27" s="50" t="s">
        <v>52</v>
      </c>
      <c r="C27" s="149">
        <v>1000</v>
      </c>
      <c r="D27" s="149">
        <v>1000</v>
      </c>
      <c r="E27" s="149">
        <v>2399</v>
      </c>
      <c r="F27" s="149">
        <f t="shared" si="2"/>
        <v>3399</v>
      </c>
      <c r="G27" s="135"/>
      <c r="H27" s="50" t="s">
        <v>53</v>
      </c>
      <c r="I27" s="149">
        <v>10545</v>
      </c>
      <c r="J27" s="149">
        <v>10545</v>
      </c>
      <c r="K27" s="149"/>
      <c r="L27" s="149">
        <f t="shared" si="1"/>
        <v>10545</v>
      </c>
      <c r="M27" s="135"/>
    </row>
    <row r="28" s="93" customFormat="1" ht="20.1" customHeight="1" spans="1:13">
      <c r="A28" s="184">
        <v>22</v>
      </c>
      <c r="B28" s="50" t="s">
        <v>54</v>
      </c>
      <c r="C28" s="149">
        <v>9321</v>
      </c>
      <c r="D28" s="149">
        <v>9321</v>
      </c>
      <c r="E28" s="149">
        <v>932</v>
      </c>
      <c r="F28" s="149">
        <f t="shared" si="2"/>
        <v>10253</v>
      </c>
      <c r="G28" s="135"/>
      <c r="H28" s="70" t="s">
        <v>55</v>
      </c>
      <c r="I28" s="149">
        <v>3228</v>
      </c>
      <c r="J28" s="149">
        <v>3228</v>
      </c>
      <c r="K28" s="149"/>
      <c r="L28" s="149">
        <f t="shared" si="1"/>
        <v>3228</v>
      </c>
      <c r="M28" s="135"/>
    </row>
    <row r="29" ht="20.1" customHeight="1" spans="1:13">
      <c r="A29" s="184">
        <v>23</v>
      </c>
      <c r="B29" s="50" t="s">
        <v>56</v>
      </c>
      <c r="C29" s="149">
        <v>800</v>
      </c>
      <c r="D29" s="149">
        <v>800</v>
      </c>
      <c r="E29" s="149">
        <v>-418</v>
      </c>
      <c r="F29" s="149">
        <f t="shared" si="2"/>
        <v>382</v>
      </c>
      <c r="G29" s="135"/>
      <c r="H29" s="70" t="s">
        <v>57</v>
      </c>
      <c r="I29" s="149">
        <v>12</v>
      </c>
      <c r="J29" s="149">
        <v>12</v>
      </c>
      <c r="K29" s="149"/>
      <c r="L29" s="149">
        <f t="shared" si="1"/>
        <v>12</v>
      </c>
      <c r="M29" s="135"/>
    </row>
    <row r="30" ht="20.1" customHeight="1" spans="1:13">
      <c r="A30" s="184">
        <v>24</v>
      </c>
      <c r="B30" s="50"/>
      <c r="C30" s="149"/>
      <c r="D30" s="149"/>
      <c r="E30" s="149"/>
      <c r="F30" s="149"/>
      <c r="G30" s="135"/>
      <c r="H30" s="50"/>
      <c r="I30" s="149"/>
      <c r="J30" s="149"/>
      <c r="K30" s="149"/>
      <c r="L30" s="149"/>
      <c r="M30" s="135"/>
    </row>
    <row r="31" ht="20.1" customHeight="1" spans="1:13">
      <c r="A31" s="184">
        <v>25</v>
      </c>
      <c r="B31" s="141" t="s">
        <v>58</v>
      </c>
      <c r="C31" s="19">
        <f>C23+C8</f>
        <v>49052</v>
      </c>
      <c r="D31" s="19">
        <f>D23+D8</f>
        <v>49052</v>
      </c>
      <c r="E31" s="19">
        <f>E8+E23</f>
        <v>-2072</v>
      </c>
      <c r="F31" s="19">
        <f t="shared" ref="F31:F37" si="3">D31+E31</f>
        <v>46980</v>
      </c>
      <c r="G31" s="135"/>
      <c r="H31" s="50"/>
      <c r="I31" s="149"/>
      <c r="J31" s="149"/>
      <c r="K31" s="149"/>
      <c r="L31" s="149"/>
      <c r="M31" s="135"/>
    </row>
    <row r="32" ht="20.1" customHeight="1" spans="1:13">
      <c r="A32" s="184">
        <v>26</v>
      </c>
      <c r="B32" s="201" t="s">
        <v>59</v>
      </c>
      <c r="C32" s="19">
        <f t="shared" ref="C32:F32" si="4">C33+C37+C38+C40+C41</f>
        <v>241718</v>
      </c>
      <c r="D32" s="19">
        <f t="shared" si="4"/>
        <v>241718</v>
      </c>
      <c r="E32" s="19">
        <f t="shared" si="4"/>
        <v>-89</v>
      </c>
      <c r="F32" s="19">
        <f t="shared" si="4"/>
        <v>241629</v>
      </c>
      <c r="G32" s="135"/>
      <c r="H32" s="50"/>
      <c r="I32" s="149"/>
      <c r="J32" s="149"/>
      <c r="K32" s="149"/>
      <c r="L32" s="149"/>
      <c r="M32" s="135"/>
    </row>
    <row r="33" ht="20.1" customHeight="1" spans="1:13">
      <c r="A33" s="184">
        <v>27</v>
      </c>
      <c r="B33" s="201" t="s">
        <v>60</v>
      </c>
      <c r="C33" s="19">
        <f>SUM(C34:C36)</f>
        <v>204126</v>
      </c>
      <c r="D33" s="19">
        <f>SUM(D34:D36)</f>
        <v>204126</v>
      </c>
      <c r="E33" s="19">
        <f>SUM(E34:E36)</f>
        <v>3960</v>
      </c>
      <c r="F33" s="19">
        <f t="shared" si="3"/>
        <v>208086</v>
      </c>
      <c r="G33" s="135"/>
      <c r="H33" s="141" t="s">
        <v>61</v>
      </c>
      <c r="I33" s="19">
        <f t="shared" ref="I33:J33" si="5">SUM(I8:I32)</f>
        <v>287027</v>
      </c>
      <c r="J33" s="19">
        <f t="shared" si="5"/>
        <v>287027</v>
      </c>
      <c r="K33" s="19">
        <f>SUM(K8:K29)</f>
        <v>-4661</v>
      </c>
      <c r="L33" s="19">
        <f>SUM(L8:L29)</f>
        <v>282366</v>
      </c>
      <c r="M33" s="135"/>
    </row>
    <row r="34" ht="20.1" customHeight="1" spans="1:13">
      <c r="A34" s="184">
        <v>28</v>
      </c>
      <c r="B34" s="50" t="s">
        <v>62</v>
      </c>
      <c r="C34" s="149">
        <v>4618</v>
      </c>
      <c r="D34" s="149">
        <v>4618</v>
      </c>
      <c r="E34" s="149"/>
      <c r="F34" s="149">
        <v>4618</v>
      </c>
      <c r="G34" s="135"/>
      <c r="H34" s="201" t="s">
        <v>63</v>
      </c>
      <c r="I34" s="19">
        <f>SUM(I35:I37)</f>
        <v>3127</v>
      </c>
      <c r="J34" s="19">
        <f>SUM(J35:J37)</f>
        <v>3127</v>
      </c>
      <c r="K34" s="19">
        <f>SUM(K35:K37)</f>
        <v>0</v>
      </c>
      <c r="L34" s="19">
        <f>J34+K34</f>
        <v>3127</v>
      </c>
      <c r="M34" s="135"/>
    </row>
    <row r="35" ht="20.1" customHeight="1" spans="1:13">
      <c r="A35" s="184">
        <v>29</v>
      </c>
      <c r="B35" s="50" t="s">
        <v>64</v>
      </c>
      <c r="C35" s="149">
        <v>159136</v>
      </c>
      <c r="D35" s="149">
        <v>159136</v>
      </c>
      <c r="E35" s="149">
        <v>3960</v>
      </c>
      <c r="F35" s="149">
        <f t="shared" si="3"/>
        <v>163096</v>
      </c>
      <c r="G35" s="135"/>
      <c r="H35" s="50" t="s">
        <v>65</v>
      </c>
      <c r="I35" s="149">
        <v>3127</v>
      </c>
      <c r="J35" s="149">
        <v>3127</v>
      </c>
      <c r="K35" s="149"/>
      <c r="L35" s="149">
        <f>J35+K35</f>
        <v>3127</v>
      </c>
      <c r="M35" s="135"/>
    </row>
    <row r="36" ht="20.1" customHeight="1" spans="1:13">
      <c r="A36" s="184">
        <v>30</v>
      </c>
      <c r="B36" s="50" t="s">
        <v>66</v>
      </c>
      <c r="C36" s="149">
        <v>40372</v>
      </c>
      <c r="D36" s="149">
        <v>40372</v>
      </c>
      <c r="E36" s="149"/>
      <c r="F36" s="149">
        <f t="shared" si="3"/>
        <v>40372</v>
      </c>
      <c r="G36" s="135"/>
      <c r="H36" s="50" t="s">
        <v>67</v>
      </c>
      <c r="I36" s="149"/>
      <c r="J36" s="149"/>
      <c r="K36" s="149"/>
      <c r="L36" s="19"/>
      <c r="M36" s="135"/>
    </row>
    <row r="37" ht="20.1" customHeight="1" spans="1:13">
      <c r="A37" s="184">
        <v>31</v>
      </c>
      <c r="B37" s="201" t="s">
        <v>68</v>
      </c>
      <c r="C37" s="19">
        <v>16216</v>
      </c>
      <c r="D37" s="19">
        <v>16216</v>
      </c>
      <c r="E37" s="19">
        <v>0</v>
      </c>
      <c r="F37" s="19">
        <f t="shared" si="3"/>
        <v>16216</v>
      </c>
      <c r="G37" s="135"/>
      <c r="H37" s="50" t="s">
        <v>69</v>
      </c>
      <c r="I37" s="149"/>
      <c r="J37" s="149"/>
      <c r="K37" s="149"/>
      <c r="L37" s="19"/>
      <c r="M37" s="135"/>
    </row>
    <row r="38" ht="20.1" customHeight="1" spans="1:13">
      <c r="A38" s="184">
        <v>32</v>
      </c>
      <c r="B38" s="147" t="s">
        <v>70</v>
      </c>
      <c r="C38" s="19">
        <f t="shared" ref="C38:F38" si="6">SUM(C39:C39)</f>
        <v>8570</v>
      </c>
      <c r="D38" s="19">
        <f t="shared" si="6"/>
        <v>8570</v>
      </c>
      <c r="E38" s="19">
        <f t="shared" si="6"/>
        <v>-6264</v>
      </c>
      <c r="F38" s="19">
        <f t="shared" si="6"/>
        <v>2306</v>
      </c>
      <c r="G38" s="135"/>
      <c r="H38" s="201" t="s">
        <v>71</v>
      </c>
      <c r="I38" s="19">
        <v>616</v>
      </c>
      <c r="J38" s="19">
        <v>616</v>
      </c>
      <c r="K38" s="19">
        <v>2500</v>
      </c>
      <c r="L38" s="19">
        <f>J38+K38</f>
        <v>3116</v>
      </c>
      <c r="M38" s="135"/>
    </row>
    <row r="39" ht="20.1" customHeight="1" spans="1:13">
      <c r="A39" s="184">
        <v>33</v>
      </c>
      <c r="B39" s="204" t="s">
        <v>72</v>
      </c>
      <c r="C39" s="149">
        <v>8570</v>
      </c>
      <c r="D39" s="149">
        <v>8570</v>
      </c>
      <c r="E39" s="149">
        <v>-6264</v>
      </c>
      <c r="F39" s="149">
        <f>D39+E39</f>
        <v>2306</v>
      </c>
      <c r="G39" s="135"/>
      <c r="H39" s="189"/>
      <c r="I39" s="149"/>
      <c r="J39" s="149"/>
      <c r="K39" s="149"/>
      <c r="L39" s="149"/>
      <c r="M39" s="135"/>
    </row>
    <row r="40" ht="20.1" customHeight="1" spans="1:13">
      <c r="A40" s="184">
        <v>34</v>
      </c>
      <c r="B40" s="147" t="s">
        <v>73</v>
      </c>
      <c r="C40" s="149">
        <v>4806</v>
      </c>
      <c r="D40" s="149">
        <v>4806</v>
      </c>
      <c r="E40" s="149"/>
      <c r="F40" s="149">
        <v>4806</v>
      </c>
      <c r="G40" s="135"/>
      <c r="H40" s="135"/>
      <c r="I40" s="149"/>
      <c r="J40" s="149"/>
      <c r="K40" s="149"/>
      <c r="L40" s="149"/>
      <c r="M40" s="135"/>
    </row>
    <row r="41" ht="20.1" customHeight="1" spans="1:13">
      <c r="A41" s="184">
        <v>35</v>
      </c>
      <c r="B41" s="201" t="s">
        <v>74</v>
      </c>
      <c r="C41" s="19">
        <f t="shared" ref="C41:D41" si="7">SUM(C42:C43)</f>
        <v>8000</v>
      </c>
      <c r="D41" s="19">
        <f t="shared" si="7"/>
        <v>8000</v>
      </c>
      <c r="E41" s="19">
        <f>E42+E43</f>
        <v>2215</v>
      </c>
      <c r="F41" s="19">
        <f>SUM(F42:F43)</f>
        <v>10215</v>
      </c>
      <c r="G41" s="154"/>
      <c r="H41" s="135"/>
      <c r="I41" s="149"/>
      <c r="J41" s="149"/>
      <c r="K41" s="149"/>
      <c r="L41" s="149"/>
      <c r="M41" s="135"/>
    </row>
    <row r="42" ht="20.1" customHeight="1" spans="1:13">
      <c r="A42" s="184">
        <v>36</v>
      </c>
      <c r="B42" s="50" t="s">
        <v>75</v>
      </c>
      <c r="C42" s="149">
        <v>8000</v>
      </c>
      <c r="D42" s="149">
        <v>8000</v>
      </c>
      <c r="E42" s="149">
        <v>-900</v>
      </c>
      <c r="F42" s="149">
        <f>D42+E42</f>
        <v>7100</v>
      </c>
      <c r="G42" s="135"/>
      <c r="H42" s="135"/>
      <c r="I42" s="149"/>
      <c r="J42" s="149"/>
      <c r="K42" s="149"/>
      <c r="L42" s="149"/>
      <c r="M42" s="135"/>
    </row>
    <row r="43" ht="20.1" customHeight="1" spans="1:13">
      <c r="A43" s="184">
        <v>37</v>
      </c>
      <c r="B43" s="50" t="s">
        <v>76</v>
      </c>
      <c r="C43" s="135"/>
      <c r="D43" s="205"/>
      <c r="E43" s="149">
        <v>3115</v>
      </c>
      <c r="F43" s="149">
        <f>D43+E43</f>
        <v>3115</v>
      </c>
      <c r="G43" s="135"/>
      <c r="H43" s="135"/>
      <c r="I43" s="135"/>
      <c r="J43" s="135"/>
      <c r="K43" s="135"/>
      <c r="L43" s="135"/>
      <c r="M43" s="135"/>
    </row>
    <row r="44" ht="18" customHeight="1"/>
  </sheetData>
  <mergeCells count="17">
    <mergeCell ref="A2:M2"/>
    <mergeCell ref="L3:M3"/>
    <mergeCell ref="B4:G4"/>
    <mergeCell ref="H4:M4"/>
    <mergeCell ref="A4:A6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</mergeCells>
  <printOptions horizontalCentered="1"/>
  <pageMargins left="0.590277777777778" right="0.393055555555556" top="0.984027777777778" bottom="0.786805555555556" header="0.511805555555556" footer="0.511805555555556"/>
  <pageSetup paperSize="9" scale="87" firstPageNumber="10" orientation="landscape" useFirstPageNumber="1" horizontalDpi="600"/>
  <headerFooter differentOddEven="1">
    <oddFooter>&amp;R—　&amp;P　—</oddFooter>
    <evenFooter>&amp;L—　&amp;P　—</evenFooter>
  </headerFooter>
  <ignoredErrors>
    <ignoredError sqref="I34:J34 C33" formulaRange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1"/>
  <sheetViews>
    <sheetView workbookViewId="0">
      <selection activeCell="J12" sqref="J12"/>
    </sheetView>
  </sheetViews>
  <sheetFormatPr defaultColWidth="9" defaultRowHeight="14.25" customHeight="1"/>
  <cols>
    <col min="1" max="1" width="4.75" style="4" customWidth="1"/>
    <col min="2" max="2" width="20.125" style="4" customWidth="1"/>
    <col min="3" max="3" width="26" style="5" customWidth="1"/>
    <col min="4" max="4" width="8.5" style="5" customWidth="1"/>
    <col min="5" max="5" width="29.5" style="5" customWidth="1"/>
    <col min="6" max="6" width="11" style="1" customWidth="1"/>
    <col min="7" max="7" width="20.5" style="1" customWidth="1"/>
    <col min="8" max="255" width="9" style="1" customWidth="1"/>
    <col min="256" max="16384" width="9" style="1"/>
  </cols>
  <sheetData>
    <row r="1" customHeight="1" spans="1:1">
      <c r="A1" s="4" t="s">
        <v>556</v>
      </c>
    </row>
    <row r="2" ht="27" customHeight="1" spans="1:7">
      <c r="A2" s="6" t="s">
        <v>557</v>
      </c>
      <c r="B2" s="6"/>
      <c r="C2" s="6"/>
      <c r="D2" s="6"/>
      <c r="E2" s="6"/>
      <c r="F2" s="6"/>
      <c r="G2" s="6"/>
    </row>
    <row r="3" customHeight="1" spans="7:7">
      <c r="G3" s="1" t="s">
        <v>2</v>
      </c>
    </row>
    <row r="4" s="1" customFormat="1" ht="15" customHeight="1" spans="1:7">
      <c r="A4" s="7" t="s">
        <v>3</v>
      </c>
      <c r="B4" s="7" t="s">
        <v>287</v>
      </c>
      <c r="C4" s="8" t="s">
        <v>558</v>
      </c>
      <c r="D4" s="9" t="s">
        <v>559</v>
      </c>
      <c r="E4" s="10"/>
      <c r="F4" s="11" t="s">
        <v>560</v>
      </c>
      <c r="G4" s="11" t="s">
        <v>11</v>
      </c>
    </row>
    <row r="5" s="1" customFormat="1" ht="15.95" customHeight="1" spans="1:7">
      <c r="A5" s="12"/>
      <c r="B5" s="12"/>
      <c r="C5" s="13"/>
      <c r="D5" s="14" t="s">
        <v>561</v>
      </c>
      <c r="E5" s="14" t="s">
        <v>12</v>
      </c>
      <c r="F5" s="15"/>
      <c r="G5" s="15"/>
    </row>
    <row r="6" s="2" customFormat="1" ht="21" customHeight="1" spans="1:7">
      <c r="A6" s="16" t="s">
        <v>562</v>
      </c>
      <c r="B6" s="17"/>
      <c r="C6" s="17"/>
      <c r="D6" s="17"/>
      <c r="E6" s="18"/>
      <c r="F6" s="19">
        <f>F7+F17+F20</f>
        <v>45015</v>
      </c>
      <c r="G6" s="20"/>
    </row>
    <row r="7" s="3" customFormat="1" ht="21" customHeight="1" spans="1:11">
      <c r="A7" s="21" t="s">
        <v>563</v>
      </c>
      <c r="B7" s="22"/>
      <c r="C7" s="22"/>
      <c r="D7" s="22"/>
      <c r="E7" s="23"/>
      <c r="F7" s="24">
        <f>SUM(F8:F16)</f>
        <v>41800</v>
      </c>
      <c r="G7" s="25"/>
      <c r="I7" s="1"/>
      <c r="J7" s="1"/>
      <c r="K7" s="1"/>
    </row>
    <row r="8" s="1" customFormat="1" ht="27" customHeight="1" spans="1:7">
      <c r="A8" s="26" t="s">
        <v>564</v>
      </c>
      <c r="B8" s="27" t="s">
        <v>322</v>
      </c>
      <c r="C8" s="27" t="s">
        <v>418</v>
      </c>
      <c r="D8" s="27" t="s">
        <v>419</v>
      </c>
      <c r="E8" s="28" t="s">
        <v>420</v>
      </c>
      <c r="F8" s="29">
        <v>7000</v>
      </c>
      <c r="G8" s="30" t="s">
        <v>565</v>
      </c>
    </row>
    <row r="9" s="1" customFormat="1" ht="27" customHeight="1" spans="1:7">
      <c r="A9" s="26" t="s">
        <v>566</v>
      </c>
      <c r="B9" s="27" t="s">
        <v>421</v>
      </c>
      <c r="C9" s="27" t="s">
        <v>422</v>
      </c>
      <c r="D9" s="27" t="s">
        <v>419</v>
      </c>
      <c r="E9" s="27" t="s">
        <v>420</v>
      </c>
      <c r="F9" s="29">
        <v>6300</v>
      </c>
      <c r="G9" s="30" t="s">
        <v>565</v>
      </c>
    </row>
    <row r="10" s="1" customFormat="1" ht="27" customHeight="1" spans="1:7">
      <c r="A10" s="26" t="s">
        <v>567</v>
      </c>
      <c r="B10" s="27" t="s">
        <v>414</v>
      </c>
      <c r="C10" s="27" t="s">
        <v>423</v>
      </c>
      <c r="D10" s="27" t="s">
        <v>419</v>
      </c>
      <c r="E10" s="28" t="s">
        <v>420</v>
      </c>
      <c r="F10" s="29">
        <v>5000</v>
      </c>
      <c r="G10" s="30" t="s">
        <v>565</v>
      </c>
    </row>
    <row r="11" s="1" customFormat="1" ht="27" customHeight="1" spans="1:7">
      <c r="A11" s="26" t="s">
        <v>568</v>
      </c>
      <c r="B11" s="27" t="s">
        <v>424</v>
      </c>
      <c r="C11" s="27" t="s">
        <v>425</v>
      </c>
      <c r="D11" s="27" t="s">
        <v>419</v>
      </c>
      <c r="E11" s="27" t="s">
        <v>420</v>
      </c>
      <c r="F11" s="29">
        <v>5000</v>
      </c>
      <c r="G11" s="30" t="s">
        <v>565</v>
      </c>
    </row>
    <row r="12" s="1" customFormat="1" ht="27" customHeight="1" spans="1:7">
      <c r="A12" s="26" t="s">
        <v>569</v>
      </c>
      <c r="B12" s="27" t="s">
        <v>424</v>
      </c>
      <c r="C12" s="27" t="s">
        <v>426</v>
      </c>
      <c r="D12" s="27" t="s">
        <v>419</v>
      </c>
      <c r="E12" s="28" t="s">
        <v>420</v>
      </c>
      <c r="F12" s="29">
        <v>5000</v>
      </c>
      <c r="G12" s="30" t="s">
        <v>565</v>
      </c>
    </row>
    <row r="13" s="1" customFormat="1" ht="27" customHeight="1" spans="1:7">
      <c r="A13" s="26" t="s">
        <v>570</v>
      </c>
      <c r="B13" s="27" t="s">
        <v>427</v>
      </c>
      <c r="C13" s="27" t="s">
        <v>428</v>
      </c>
      <c r="D13" s="27" t="s">
        <v>419</v>
      </c>
      <c r="E13" s="27" t="s">
        <v>420</v>
      </c>
      <c r="F13" s="29">
        <v>5000</v>
      </c>
      <c r="G13" s="30" t="s">
        <v>565</v>
      </c>
    </row>
    <row r="14" s="1" customFormat="1" ht="27" customHeight="1" spans="1:7">
      <c r="A14" s="26" t="s">
        <v>571</v>
      </c>
      <c r="B14" s="27" t="s">
        <v>424</v>
      </c>
      <c r="C14" s="27" t="s">
        <v>429</v>
      </c>
      <c r="D14" s="27" t="s">
        <v>419</v>
      </c>
      <c r="E14" s="28" t="s">
        <v>420</v>
      </c>
      <c r="F14" s="29">
        <v>5000</v>
      </c>
      <c r="G14" s="30" t="s">
        <v>565</v>
      </c>
    </row>
    <row r="15" s="1" customFormat="1" ht="27" customHeight="1" spans="1:7">
      <c r="A15" s="26" t="s">
        <v>572</v>
      </c>
      <c r="B15" s="27" t="s">
        <v>430</v>
      </c>
      <c r="C15" s="27" t="s">
        <v>431</v>
      </c>
      <c r="D15" s="27" t="s">
        <v>419</v>
      </c>
      <c r="E15" s="27" t="s">
        <v>420</v>
      </c>
      <c r="F15" s="29">
        <v>2000</v>
      </c>
      <c r="G15" s="30" t="s">
        <v>565</v>
      </c>
    </row>
    <row r="16" s="1" customFormat="1" ht="27" customHeight="1" spans="1:7">
      <c r="A16" s="26" t="s">
        <v>573</v>
      </c>
      <c r="B16" s="27" t="s">
        <v>432</v>
      </c>
      <c r="C16" s="27" t="s">
        <v>433</v>
      </c>
      <c r="D16" s="27" t="s">
        <v>419</v>
      </c>
      <c r="E16" s="28" t="s">
        <v>420</v>
      </c>
      <c r="F16" s="29">
        <v>1500</v>
      </c>
      <c r="G16" s="30" t="s">
        <v>565</v>
      </c>
    </row>
    <row r="17" s="3" customFormat="1" ht="21" customHeight="1" spans="1:11">
      <c r="A17" s="31" t="s">
        <v>574</v>
      </c>
      <c r="B17" s="22"/>
      <c r="C17" s="22"/>
      <c r="D17" s="22"/>
      <c r="E17" s="23"/>
      <c r="F17" s="24">
        <f>SUM(F18:F19)</f>
        <v>3115</v>
      </c>
      <c r="G17" s="25"/>
      <c r="I17" s="1"/>
      <c r="J17" s="1"/>
      <c r="K17" s="1"/>
    </row>
    <row r="18" s="1" customFormat="1" ht="27" customHeight="1" spans="1:7">
      <c r="A18" s="26" t="s">
        <v>564</v>
      </c>
      <c r="B18" s="32" t="s">
        <v>294</v>
      </c>
      <c r="C18" s="27" t="s">
        <v>575</v>
      </c>
      <c r="D18" s="27">
        <v>2310301</v>
      </c>
      <c r="E18" s="27" t="s">
        <v>576</v>
      </c>
      <c r="F18" s="29">
        <v>615</v>
      </c>
      <c r="G18" s="32" t="s">
        <v>577</v>
      </c>
    </row>
    <row r="19" s="1" customFormat="1" ht="27" customHeight="1" spans="1:7">
      <c r="A19" s="26" t="s">
        <v>566</v>
      </c>
      <c r="B19" s="32" t="s">
        <v>578</v>
      </c>
      <c r="C19" s="28" t="s">
        <v>579</v>
      </c>
      <c r="D19" s="27">
        <v>2310399</v>
      </c>
      <c r="E19" s="27" t="s">
        <v>580</v>
      </c>
      <c r="F19" s="29">
        <v>2500</v>
      </c>
      <c r="G19" s="32" t="s">
        <v>577</v>
      </c>
    </row>
    <row r="20" s="3" customFormat="1" ht="21" customHeight="1" spans="1:11">
      <c r="A20" s="21" t="s">
        <v>581</v>
      </c>
      <c r="B20" s="22"/>
      <c r="C20" s="22"/>
      <c r="D20" s="22"/>
      <c r="E20" s="23"/>
      <c r="F20" s="24">
        <f>SUM(F21:F21)</f>
        <v>100</v>
      </c>
      <c r="G20" s="25"/>
      <c r="I20" s="1"/>
      <c r="J20" s="1"/>
      <c r="K20" s="1"/>
    </row>
    <row r="21" s="1" customFormat="1" ht="27" customHeight="1" spans="1:7">
      <c r="A21" s="26" t="s">
        <v>564</v>
      </c>
      <c r="B21" s="28" t="s">
        <v>582</v>
      </c>
      <c r="C21" s="28" t="s">
        <v>583</v>
      </c>
      <c r="D21" s="27">
        <v>2130319</v>
      </c>
      <c r="E21" s="28" t="s">
        <v>584</v>
      </c>
      <c r="F21" s="29">
        <v>100</v>
      </c>
      <c r="G21" s="32" t="s">
        <v>585</v>
      </c>
    </row>
  </sheetData>
  <mergeCells count="11">
    <mergeCell ref="A2:G2"/>
    <mergeCell ref="D4:E4"/>
    <mergeCell ref="A6:E6"/>
    <mergeCell ref="A7:E7"/>
    <mergeCell ref="A17:E17"/>
    <mergeCell ref="A20:E20"/>
    <mergeCell ref="A4:A5"/>
    <mergeCell ref="B4:B5"/>
    <mergeCell ref="C4:C5"/>
    <mergeCell ref="F4:F5"/>
    <mergeCell ref="G4:G5"/>
  </mergeCells>
  <pageMargins left="0.747916666666667" right="0.747916666666667" top="0.550694444444444" bottom="0.629861111111111" header="0.511805555555556" footer="0.432638888888889"/>
  <pageSetup paperSize="9" firstPageNumber="29" orientation="landscape" useFirstPageNumber="1" horizontalDpi="600"/>
  <headerFooter differentOddEven="1">
    <oddFooter>&amp;R— &amp;P —</oddFooter>
    <evenFooter>&amp;L— &amp;P —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71"/>
  <sheetViews>
    <sheetView workbookViewId="0">
      <pane ySplit="5" topLeftCell="A148" activePane="bottomLeft" state="frozen"/>
      <selection/>
      <selection pane="bottomLeft" activeCell="P154" sqref="P154"/>
    </sheetView>
  </sheetViews>
  <sheetFormatPr defaultColWidth="9" defaultRowHeight="12"/>
  <cols>
    <col min="1" max="1" width="5.375" style="93" customWidth="1"/>
    <col min="2" max="2" width="27.75" style="93" customWidth="1"/>
    <col min="3" max="4" width="9.875" style="93" customWidth="1"/>
    <col min="5" max="5" width="6.875" style="93" customWidth="1"/>
    <col min="6" max="6" width="11.25" style="93" customWidth="1"/>
    <col min="7" max="7" width="5.125" style="93" customWidth="1"/>
    <col min="8" max="8" width="28.625" style="176" customWidth="1"/>
    <col min="9" max="9" width="9.75" style="93" customWidth="1"/>
    <col min="10" max="10" width="11.25" style="93" customWidth="1"/>
    <col min="11" max="11" width="8.375" style="93" customWidth="1"/>
    <col min="12" max="12" width="9.75" style="93" customWidth="1"/>
    <col min="13" max="13" width="5.375" style="93" customWidth="1"/>
    <col min="14" max="14" width="16.625" style="93" customWidth="1"/>
    <col min="15" max="16384" width="9" style="93"/>
  </cols>
  <sheetData>
    <row r="1" ht="18" customHeight="1" spans="1:1">
      <c r="A1" s="93" t="s">
        <v>77</v>
      </c>
    </row>
    <row r="2" ht="24" customHeight="1" spans="1:13">
      <c r="A2" s="177" t="s">
        <v>78</v>
      </c>
      <c r="B2" s="177"/>
      <c r="C2" s="177"/>
      <c r="D2" s="177"/>
      <c r="E2" s="177"/>
      <c r="F2" s="177"/>
      <c r="G2" s="177"/>
      <c r="H2" s="177"/>
      <c r="I2" s="177"/>
      <c r="J2" s="177"/>
      <c r="K2" s="177"/>
      <c r="L2" s="177"/>
      <c r="M2" s="177"/>
    </row>
    <row r="3" ht="15.95" customHeight="1" spans="1:13">
      <c r="A3" s="178"/>
      <c r="B3" s="178"/>
      <c r="C3" s="178"/>
      <c r="D3" s="178"/>
      <c r="E3" s="178"/>
      <c r="F3" s="178"/>
      <c r="G3" s="178"/>
      <c r="H3" s="179"/>
      <c r="I3" s="178"/>
      <c r="J3" s="178"/>
      <c r="K3" s="178"/>
      <c r="L3" s="195" t="s">
        <v>2</v>
      </c>
      <c r="M3" s="195"/>
    </row>
    <row r="4" ht="18" customHeight="1" spans="1:13">
      <c r="A4" s="145" t="s">
        <v>3</v>
      </c>
      <c r="B4" s="180" t="s">
        <v>4</v>
      </c>
      <c r="C4" s="181"/>
      <c r="D4" s="181"/>
      <c r="E4" s="181"/>
      <c r="F4" s="181"/>
      <c r="G4" s="182"/>
      <c r="H4" s="183" t="s">
        <v>5</v>
      </c>
      <c r="I4" s="196"/>
      <c r="J4" s="196"/>
      <c r="K4" s="196"/>
      <c r="L4" s="196"/>
      <c r="M4" s="197"/>
    </row>
    <row r="5" ht="26.25" customHeight="1" spans="1:13">
      <c r="A5" s="145"/>
      <c r="B5" s="141" t="s">
        <v>6</v>
      </c>
      <c r="C5" s="145" t="s">
        <v>7</v>
      </c>
      <c r="D5" s="142" t="s">
        <v>8</v>
      </c>
      <c r="E5" s="142" t="s">
        <v>9</v>
      </c>
      <c r="F5" s="142" t="s">
        <v>10</v>
      </c>
      <c r="G5" s="145" t="s">
        <v>11</v>
      </c>
      <c r="H5" s="141" t="s">
        <v>12</v>
      </c>
      <c r="I5" s="145" t="s">
        <v>7</v>
      </c>
      <c r="J5" s="142" t="s">
        <v>8</v>
      </c>
      <c r="K5" s="142" t="s">
        <v>9</v>
      </c>
      <c r="L5" s="142" t="s">
        <v>10</v>
      </c>
      <c r="M5" s="145" t="s">
        <v>11</v>
      </c>
    </row>
    <row r="6" ht="18.95" customHeight="1" spans="1:13">
      <c r="A6" s="184">
        <v>1</v>
      </c>
      <c r="B6" s="185" t="s">
        <v>13</v>
      </c>
      <c r="C6" s="19">
        <f>C37+C38</f>
        <v>290770</v>
      </c>
      <c r="D6" s="19">
        <f>D37+D38</f>
        <v>290770</v>
      </c>
      <c r="E6" s="19">
        <f>E37+E38</f>
        <v>-2161</v>
      </c>
      <c r="F6" s="19">
        <f t="shared" ref="F6:F71" si="0">D6+E6</f>
        <v>288609</v>
      </c>
      <c r="G6" s="186"/>
      <c r="H6" s="185" t="s">
        <v>14</v>
      </c>
      <c r="I6" s="19">
        <f t="shared" ref="I6:K6" si="1">I152+I153+I156</f>
        <v>290770</v>
      </c>
      <c r="J6" s="19">
        <f t="shared" si="1"/>
        <v>290770</v>
      </c>
      <c r="K6" s="19">
        <f t="shared" si="1"/>
        <v>-2161</v>
      </c>
      <c r="L6" s="19">
        <f>J6+K6</f>
        <v>288609</v>
      </c>
      <c r="M6" s="186"/>
    </row>
    <row r="7" ht="18" customHeight="1" spans="1:13">
      <c r="A7" s="184">
        <v>2</v>
      </c>
      <c r="B7" s="187" t="s">
        <v>79</v>
      </c>
      <c r="C7" s="19">
        <f>SUM(C8:C21)</f>
        <v>31884</v>
      </c>
      <c r="D7" s="19">
        <f>SUM(D8:D21)</f>
        <v>31884</v>
      </c>
      <c r="E7" s="19">
        <f>SUM(E8:E21)</f>
        <v>-4007</v>
      </c>
      <c r="F7" s="19">
        <f t="shared" si="0"/>
        <v>27877</v>
      </c>
      <c r="G7" s="171"/>
      <c r="H7" s="154" t="s">
        <v>80</v>
      </c>
      <c r="I7" s="19">
        <f t="shared" ref="I7:L7" si="2">SUM(I8:I27)</f>
        <v>27557</v>
      </c>
      <c r="J7" s="19">
        <f t="shared" si="2"/>
        <v>27557</v>
      </c>
      <c r="K7" s="19">
        <f>SUM(K8:K30)</f>
        <v>-2241</v>
      </c>
      <c r="L7" s="19">
        <f t="shared" si="2"/>
        <v>25316</v>
      </c>
      <c r="M7" s="186"/>
    </row>
    <row r="8" ht="18" customHeight="1" spans="1:13">
      <c r="A8" s="184">
        <v>3</v>
      </c>
      <c r="B8" s="50" t="s">
        <v>17</v>
      </c>
      <c r="C8" s="188">
        <v>9350</v>
      </c>
      <c r="D8" s="188">
        <v>9350</v>
      </c>
      <c r="E8" s="149">
        <v>-1026</v>
      </c>
      <c r="F8" s="149">
        <f t="shared" si="0"/>
        <v>8324</v>
      </c>
      <c r="G8" s="171"/>
      <c r="H8" s="189" t="s">
        <v>81</v>
      </c>
      <c r="I8" s="149">
        <v>1549</v>
      </c>
      <c r="J8" s="149">
        <v>1549</v>
      </c>
      <c r="K8" s="149"/>
      <c r="L8" s="149">
        <f>J8+K8</f>
        <v>1549</v>
      </c>
      <c r="M8" s="171"/>
    </row>
    <row r="9" ht="18" customHeight="1" spans="1:13">
      <c r="A9" s="184">
        <v>4</v>
      </c>
      <c r="B9" s="50" t="s">
        <v>19</v>
      </c>
      <c r="C9" s="188">
        <v>2933</v>
      </c>
      <c r="D9" s="188">
        <v>2933</v>
      </c>
      <c r="E9" s="149">
        <v>-244</v>
      </c>
      <c r="F9" s="149">
        <f t="shared" si="0"/>
        <v>2689</v>
      </c>
      <c r="G9" s="171"/>
      <c r="H9" s="189" t="s">
        <v>82</v>
      </c>
      <c r="I9" s="149">
        <v>370</v>
      </c>
      <c r="J9" s="149">
        <v>370</v>
      </c>
      <c r="K9" s="149"/>
      <c r="L9" s="149">
        <f t="shared" ref="L9:L15" si="3">J9+K9</f>
        <v>370</v>
      </c>
      <c r="M9" s="171"/>
    </row>
    <row r="10" ht="18" customHeight="1" spans="1:13">
      <c r="A10" s="184">
        <v>5</v>
      </c>
      <c r="B10" s="50" t="s">
        <v>21</v>
      </c>
      <c r="C10" s="188">
        <v>620</v>
      </c>
      <c r="D10" s="188">
        <v>620</v>
      </c>
      <c r="E10" s="149">
        <v>-41</v>
      </c>
      <c r="F10" s="149">
        <f t="shared" si="0"/>
        <v>579</v>
      </c>
      <c r="G10" s="171"/>
      <c r="H10" s="189" t="s">
        <v>83</v>
      </c>
      <c r="I10" s="149">
        <v>5876</v>
      </c>
      <c r="J10" s="149">
        <v>5876</v>
      </c>
      <c r="K10" s="149">
        <v>-345</v>
      </c>
      <c r="L10" s="149">
        <f t="shared" si="3"/>
        <v>5531</v>
      </c>
      <c r="M10" s="171"/>
    </row>
    <row r="11" ht="18" customHeight="1" spans="1:13">
      <c r="A11" s="184">
        <v>6</v>
      </c>
      <c r="B11" s="50" t="s">
        <v>23</v>
      </c>
      <c r="C11" s="188">
        <v>1977</v>
      </c>
      <c r="D11" s="188">
        <v>1977</v>
      </c>
      <c r="E11" s="149">
        <v>-64</v>
      </c>
      <c r="F11" s="149">
        <f t="shared" si="0"/>
        <v>1913</v>
      </c>
      <c r="G11" s="171"/>
      <c r="H11" s="189" t="s">
        <v>84</v>
      </c>
      <c r="I11" s="149">
        <v>582</v>
      </c>
      <c r="J11" s="149">
        <v>582</v>
      </c>
      <c r="K11" s="149"/>
      <c r="L11" s="149">
        <f t="shared" si="3"/>
        <v>582</v>
      </c>
      <c r="M11" s="171"/>
    </row>
    <row r="12" ht="18" customHeight="1" spans="1:13">
      <c r="A12" s="184">
        <v>7</v>
      </c>
      <c r="B12" s="50" t="s">
        <v>25</v>
      </c>
      <c r="C12" s="188">
        <v>1935</v>
      </c>
      <c r="D12" s="188">
        <v>1935</v>
      </c>
      <c r="E12" s="149">
        <v>-70</v>
      </c>
      <c r="F12" s="149">
        <f t="shared" si="0"/>
        <v>1865</v>
      </c>
      <c r="G12" s="171"/>
      <c r="H12" s="190" t="s">
        <v>85</v>
      </c>
      <c r="I12" s="149">
        <v>244</v>
      </c>
      <c r="J12" s="149">
        <v>244</v>
      </c>
      <c r="K12" s="149"/>
      <c r="L12" s="149">
        <f t="shared" si="3"/>
        <v>244</v>
      </c>
      <c r="M12" s="171"/>
    </row>
    <row r="13" ht="18" customHeight="1" spans="1:13">
      <c r="A13" s="184">
        <v>8</v>
      </c>
      <c r="B13" s="50" t="s">
        <v>27</v>
      </c>
      <c r="C13" s="188">
        <v>2196</v>
      </c>
      <c r="D13" s="188">
        <v>2196</v>
      </c>
      <c r="E13" s="149">
        <v>-86</v>
      </c>
      <c r="F13" s="149">
        <f t="shared" si="0"/>
        <v>2110</v>
      </c>
      <c r="G13" s="171"/>
      <c r="H13" s="189" t="s">
        <v>86</v>
      </c>
      <c r="I13" s="149">
        <v>2016</v>
      </c>
      <c r="J13" s="149">
        <v>2016</v>
      </c>
      <c r="K13" s="149">
        <v>-1671</v>
      </c>
      <c r="L13" s="149">
        <f t="shared" si="3"/>
        <v>345</v>
      </c>
      <c r="M13" s="171"/>
    </row>
    <row r="14" ht="18" customHeight="1" spans="1:13">
      <c r="A14" s="184">
        <v>9</v>
      </c>
      <c r="B14" s="50" t="s">
        <v>29</v>
      </c>
      <c r="C14" s="188">
        <v>500</v>
      </c>
      <c r="D14" s="188">
        <v>500</v>
      </c>
      <c r="E14" s="149">
        <v>51</v>
      </c>
      <c r="F14" s="149">
        <f t="shared" si="0"/>
        <v>551</v>
      </c>
      <c r="G14" s="171"/>
      <c r="H14" s="189" t="s">
        <v>87</v>
      </c>
      <c r="I14" s="149">
        <v>3500</v>
      </c>
      <c r="J14" s="149">
        <v>3500</v>
      </c>
      <c r="K14" s="149"/>
      <c r="L14" s="149">
        <f t="shared" si="3"/>
        <v>3500</v>
      </c>
      <c r="M14" s="171"/>
    </row>
    <row r="15" ht="18" customHeight="1" spans="1:13">
      <c r="A15" s="184">
        <v>10</v>
      </c>
      <c r="B15" s="50" t="s">
        <v>31</v>
      </c>
      <c r="C15" s="188">
        <v>550</v>
      </c>
      <c r="D15" s="188">
        <v>550</v>
      </c>
      <c r="E15" s="149">
        <v>-52</v>
      </c>
      <c r="F15" s="149">
        <f t="shared" si="0"/>
        <v>498</v>
      </c>
      <c r="G15" s="171"/>
      <c r="H15" s="190" t="s">
        <v>88</v>
      </c>
      <c r="I15" s="149">
        <v>407</v>
      </c>
      <c r="J15" s="149">
        <v>407</v>
      </c>
      <c r="K15" s="149"/>
      <c r="L15" s="149">
        <f t="shared" si="3"/>
        <v>407</v>
      </c>
      <c r="M15" s="171"/>
    </row>
    <row r="16" ht="18" customHeight="1" spans="1:13">
      <c r="A16" s="184">
        <v>11</v>
      </c>
      <c r="B16" s="50" t="s">
        <v>33</v>
      </c>
      <c r="C16" s="188">
        <v>1700</v>
      </c>
      <c r="D16" s="188">
        <v>1700</v>
      </c>
      <c r="E16" s="149">
        <v>611</v>
      </c>
      <c r="F16" s="149">
        <f t="shared" si="0"/>
        <v>2311</v>
      </c>
      <c r="G16" s="171"/>
      <c r="H16" s="135" t="s">
        <v>89</v>
      </c>
      <c r="I16" s="149">
        <v>1195</v>
      </c>
      <c r="J16" s="149">
        <v>1195</v>
      </c>
      <c r="K16" s="149"/>
      <c r="L16" s="149">
        <f t="shared" ref="L16:L55" si="4">J16+K16</f>
        <v>1195</v>
      </c>
      <c r="M16" s="171"/>
    </row>
    <row r="17" ht="18" customHeight="1" spans="1:13">
      <c r="A17" s="184">
        <v>12</v>
      </c>
      <c r="B17" s="50" t="s">
        <v>35</v>
      </c>
      <c r="C17" s="188">
        <v>480</v>
      </c>
      <c r="D17" s="188">
        <v>480</v>
      </c>
      <c r="E17" s="149">
        <v>45</v>
      </c>
      <c r="F17" s="149">
        <f t="shared" si="0"/>
        <v>525</v>
      </c>
      <c r="G17" s="171"/>
      <c r="H17" s="135" t="s">
        <v>90</v>
      </c>
      <c r="I17" s="149">
        <v>339</v>
      </c>
      <c r="J17" s="149">
        <v>339</v>
      </c>
      <c r="K17" s="149"/>
      <c r="L17" s="149">
        <f t="shared" si="4"/>
        <v>339</v>
      </c>
      <c r="M17" s="171"/>
    </row>
    <row r="18" ht="18" customHeight="1" spans="1:13">
      <c r="A18" s="184">
        <v>13</v>
      </c>
      <c r="B18" s="50" t="s">
        <v>37</v>
      </c>
      <c r="C18" s="188">
        <v>5743</v>
      </c>
      <c r="D18" s="188">
        <v>5743</v>
      </c>
      <c r="E18" s="149">
        <v>-3449</v>
      </c>
      <c r="F18" s="149">
        <f t="shared" si="0"/>
        <v>2294</v>
      </c>
      <c r="G18" s="171"/>
      <c r="H18" s="190" t="s">
        <v>91</v>
      </c>
      <c r="I18" s="149">
        <v>66</v>
      </c>
      <c r="J18" s="149">
        <v>66</v>
      </c>
      <c r="K18" s="149"/>
      <c r="L18" s="149">
        <f t="shared" si="4"/>
        <v>66</v>
      </c>
      <c r="M18" s="171"/>
    </row>
    <row r="19" ht="18" customHeight="1" spans="1:13">
      <c r="A19" s="184">
        <v>14</v>
      </c>
      <c r="B19" s="50" t="s">
        <v>39</v>
      </c>
      <c r="C19" s="188">
        <v>3400</v>
      </c>
      <c r="D19" s="188">
        <v>3400</v>
      </c>
      <c r="E19" s="149">
        <v>259</v>
      </c>
      <c r="F19" s="149">
        <f t="shared" si="0"/>
        <v>3659</v>
      </c>
      <c r="G19" s="171"/>
      <c r="H19" s="190" t="s">
        <v>92</v>
      </c>
      <c r="I19" s="149">
        <v>126</v>
      </c>
      <c r="J19" s="149">
        <v>126</v>
      </c>
      <c r="K19" s="149"/>
      <c r="L19" s="149">
        <f t="shared" si="4"/>
        <v>126</v>
      </c>
      <c r="M19" s="171"/>
    </row>
    <row r="20" ht="18" customHeight="1" spans="1:13">
      <c r="A20" s="184">
        <v>15</v>
      </c>
      <c r="B20" s="50" t="s">
        <v>41</v>
      </c>
      <c r="C20" s="188">
        <v>500</v>
      </c>
      <c r="D20" s="188">
        <v>500</v>
      </c>
      <c r="E20" s="149">
        <v>59</v>
      </c>
      <c r="F20" s="149">
        <f t="shared" si="0"/>
        <v>559</v>
      </c>
      <c r="G20" s="171"/>
      <c r="H20" s="190" t="s">
        <v>93</v>
      </c>
      <c r="I20" s="149">
        <v>349</v>
      </c>
      <c r="J20" s="149">
        <v>349</v>
      </c>
      <c r="K20" s="149"/>
      <c r="L20" s="149">
        <f t="shared" si="4"/>
        <v>349</v>
      </c>
      <c r="M20" s="171"/>
    </row>
    <row r="21" ht="18" customHeight="1" spans="1:13">
      <c r="A21" s="184">
        <v>16</v>
      </c>
      <c r="B21" s="191"/>
      <c r="C21" s="149"/>
      <c r="D21" s="149"/>
      <c r="E21" s="149"/>
      <c r="F21" s="149"/>
      <c r="G21" s="171"/>
      <c r="H21" s="190" t="s">
        <v>94</v>
      </c>
      <c r="I21" s="149">
        <v>1472</v>
      </c>
      <c r="J21" s="149">
        <v>1472</v>
      </c>
      <c r="K21" s="149"/>
      <c r="L21" s="149">
        <f t="shared" si="4"/>
        <v>1472</v>
      </c>
      <c r="M21" s="171"/>
    </row>
    <row r="22" ht="18" customHeight="1" spans="1:13">
      <c r="A22" s="184">
        <v>21</v>
      </c>
      <c r="B22" s="191"/>
      <c r="C22" s="149"/>
      <c r="D22" s="149"/>
      <c r="E22" s="149"/>
      <c r="F22" s="149"/>
      <c r="G22" s="171"/>
      <c r="H22" s="190" t="s">
        <v>95</v>
      </c>
      <c r="I22" s="149">
        <v>1921</v>
      </c>
      <c r="J22" s="149">
        <v>1921</v>
      </c>
      <c r="K22" s="149">
        <v>-225</v>
      </c>
      <c r="L22" s="149">
        <f t="shared" si="4"/>
        <v>1696</v>
      </c>
      <c r="M22" s="171"/>
    </row>
    <row r="23" ht="18" customHeight="1" spans="1:13">
      <c r="A23" s="184">
        <v>22</v>
      </c>
      <c r="B23" s="187" t="s">
        <v>96</v>
      </c>
      <c r="C23" s="19">
        <f t="shared" ref="C23:E23" si="5">C24+C30+C31+C32+C33+C35+C34</f>
        <v>17168</v>
      </c>
      <c r="D23" s="19">
        <f t="shared" si="5"/>
        <v>17168</v>
      </c>
      <c r="E23" s="19">
        <f t="shared" si="5"/>
        <v>1935</v>
      </c>
      <c r="F23" s="19">
        <f t="shared" si="0"/>
        <v>19103</v>
      </c>
      <c r="G23" s="171"/>
      <c r="H23" s="190" t="s">
        <v>97</v>
      </c>
      <c r="I23" s="149">
        <v>486</v>
      </c>
      <c r="J23" s="149">
        <v>486</v>
      </c>
      <c r="K23" s="149"/>
      <c r="L23" s="149">
        <f t="shared" si="4"/>
        <v>486</v>
      </c>
      <c r="M23" s="171"/>
    </row>
    <row r="24" ht="18" customHeight="1" spans="1:13">
      <c r="A24" s="184">
        <v>23</v>
      </c>
      <c r="B24" s="50" t="s">
        <v>46</v>
      </c>
      <c r="C24" s="149">
        <v>1700</v>
      </c>
      <c r="D24" s="149">
        <v>1700</v>
      </c>
      <c r="E24" s="149">
        <v>154</v>
      </c>
      <c r="F24" s="149">
        <f t="shared" si="0"/>
        <v>1854</v>
      </c>
      <c r="G24" s="171"/>
      <c r="H24" s="190" t="s">
        <v>98</v>
      </c>
      <c r="I24" s="149">
        <v>157</v>
      </c>
      <c r="J24" s="149">
        <v>157</v>
      </c>
      <c r="K24" s="149"/>
      <c r="L24" s="149">
        <f t="shared" si="4"/>
        <v>157</v>
      </c>
      <c r="M24" s="171"/>
    </row>
    <row r="25" ht="18" customHeight="1" spans="1:13">
      <c r="A25" s="184">
        <v>24</v>
      </c>
      <c r="B25" s="192" t="s">
        <v>99</v>
      </c>
      <c r="C25" s="149">
        <v>1000</v>
      </c>
      <c r="D25" s="149">
        <v>1000</v>
      </c>
      <c r="E25" s="149">
        <v>116</v>
      </c>
      <c r="F25" s="149">
        <f t="shared" si="0"/>
        <v>1116</v>
      </c>
      <c r="G25" s="171"/>
      <c r="H25" s="190" t="s">
        <v>100</v>
      </c>
      <c r="I25" s="149">
        <v>744</v>
      </c>
      <c r="J25" s="149">
        <v>744</v>
      </c>
      <c r="K25" s="149"/>
      <c r="L25" s="149">
        <f t="shared" si="4"/>
        <v>744</v>
      </c>
      <c r="M25" s="171"/>
    </row>
    <row r="26" ht="18" customHeight="1" spans="1:13">
      <c r="A26" s="184">
        <v>25</v>
      </c>
      <c r="B26" s="192" t="s">
        <v>101</v>
      </c>
      <c r="C26" s="149">
        <v>470</v>
      </c>
      <c r="D26" s="149">
        <v>470</v>
      </c>
      <c r="E26" s="149">
        <v>26</v>
      </c>
      <c r="F26" s="149">
        <f t="shared" si="0"/>
        <v>496</v>
      </c>
      <c r="G26" s="171"/>
      <c r="H26" s="190" t="s">
        <v>102</v>
      </c>
      <c r="I26" s="149">
        <v>1136</v>
      </c>
      <c r="J26" s="149">
        <v>1136</v>
      </c>
      <c r="K26" s="149"/>
      <c r="L26" s="149">
        <f t="shared" si="4"/>
        <v>1136</v>
      </c>
      <c r="M26" s="171"/>
    </row>
    <row r="27" ht="18" customHeight="1" spans="1:13">
      <c r="A27" s="184">
        <v>26</v>
      </c>
      <c r="B27" s="192" t="s">
        <v>103</v>
      </c>
      <c r="C27" s="149">
        <v>10</v>
      </c>
      <c r="D27" s="149">
        <v>10</v>
      </c>
      <c r="E27" s="149">
        <v>-10</v>
      </c>
      <c r="F27" s="149">
        <f t="shared" si="0"/>
        <v>0</v>
      </c>
      <c r="G27" s="171"/>
      <c r="H27" s="190" t="s">
        <v>104</v>
      </c>
      <c r="I27" s="149">
        <v>5022</v>
      </c>
      <c r="J27" s="149">
        <v>5022</v>
      </c>
      <c r="K27" s="149"/>
      <c r="L27" s="149">
        <f t="shared" si="4"/>
        <v>5022</v>
      </c>
      <c r="M27" s="171"/>
    </row>
    <row r="28" ht="18" customHeight="1" spans="1:13">
      <c r="A28" s="184">
        <v>27</v>
      </c>
      <c r="B28" s="192" t="s">
        <v>105</v>
      </c>
      <c r="C28" s="149">
        <v>150</v>
      </c>
      <c r="D28" s="149">
        <v>150</v>
      </c>
      <c r="E28" s="149">
        <v>66</v>
      </c>
      <c r="F28" s="149">
        <f t="shared" si="0"/>
        <v>216</v>
      </c>
      <c r="G28" s="171"/>
      <c r="H28" s="154" t="s">
        <v>106</v>
      </c>
      <c r="I28" s="19">
        <f t="shared" ref="I28:K28" si="6">SUM(I29:I30)</f>
        <v>432</v>
      </c>
      <c r="J28" s="19">
        <f t="shared" si="6"/>
        <v>432</v>
      </c>
      <c r="K28" s="19">
        <f t="shared" si="6"/>
        <v>0</v>
      </c>
      <c r="L28" s="149">
        <f t="shared" si="4"/>
        <v>432</v>
      </c>
      <c r="M28" s="171"/>
    </row>
    <row r="29" ht="18" customHeight="1" spans="1:13">
      <c r="A29" s="184">
        <v>28</v>
      </c>
      <c r="B29" s="192" t="s">
        <v>107</v>
      </c>
      <c r="C29" s="149">
        <v>70</v>
      </c>
      <c r="D29" s="149">
        <v>70</v>
      </c>
      <c r="E29" s="149">
        <v>-44</v>
      </c>
      <c r="F29" s="149">
        <f t="shared" si="0"/>
        <v>26</v>
      </c>
      <c r="G29" s="171"/>
      <c r="H29" s="190" t="s">
        <v>108</v>
      </c>
      <c r="I29" s="149">
        <v>271</v>
      </c>
      <c r="J29" s="149">
        <v>271</v>
      </c>
      <c r="K29" s="149"/>
      <c r="L29" s="149">
        <f t="shared" si="4"/>
        <v>271</v>
      </c>
      <c r="M29" s="171"/>
    </row>
    <row r="30" ht="18" customHeight="1" spans="1:13">
      <c r="A30" s="184">
        <v>29</v>
      </c>
      <c r="B30" s="50" t="s">
        <v>48</v>
      </c>
      <c r="C30" s="149">
        <v>2070</v>
      </c>
      <c r="D30" s="149">
        <v>2070</v>
      </c>
      <c r="E30" s="149">
        <v>-372</v>
      </c>
      <c r="F30" s="149">
        <f t="shared" si="0"/>
        <v>1698</v>
      </c>
      <c r="G30" s="171"/>
      <c r="H30" s="190" t="s">
        <v>109</v>
      </c>
      <c r="I30" s="149">
        <v>161</v>
      </c>
      <c r="J30" s="149">
        <v>161</v>
      </c>
      <c r="K30" s="149"/>
      <c r="L30" s="149">
        <f t="shared" si="4"/>
        <v>161</v>
      </c>
      <c r="M30" s="171"/>
    </row>
    <row r="31" ht="18" customHeight="1" spans="1:13">
      <c r="A31" s="184">
        <v>30</v>
      </c>
      <c r="B31" s="50" t="s">
        <v>50</v>
      </c>
      <c r="C31" s="149">
        <v>2277</v>
      </c>
      <c r="D31" s="149">
        <v>2277</v>
      </c>
      <c r="E31" s="149">
        <v>-760</v>
      </c>
      <c r="F31" s="149">
        <f t="shared" si="0"/>
        <v>1517</v>
      </c>
      <c r="G31" s="171"/>
      <c r="H31" s="154" t="s">
        <v>110</v>
      </c>
      <c r="I31" s="19">
        <f t="shared" ref="I31:L31" si="7">SUM(I32:I37)</f>
        <v>9853</v>
      </c>
      <c r="J31" s="19">
        <f t="shared" si="7"/>
        <v>9853</v>
      </c>
      <c r="K31" s="19">
        <f>SUM(K32:K33)</f>
        <v>0</v>
      </c>
      <c r="L31" s="19">
        <f t="shared" si="7"/>
        <v>9853</v>
      </c>
      <c r="M31" s="171"/>
    </row>
    <row r="32" ht="18" customHeight="1" spans="1:13">
      <c r="A32" s="184">
        <v>31</v>
      </c>
      <c r="B32" s="50" t="s">
        <v>52</v>
      </c>
      <c r="C32" s="149">
        <v>1000</v>
      </c>
      <c r="D32" s="149">
        <v>1000</v>
      </c>
      <c r="E32" s="149">
        <v>2399</v>
      </c>
      <c r="F32" s="149">
        <f t="shared" si="0"/>
        <v>3399</v>
      </c>
      <c r="G32" s="171"/>
      <c r="H32" s="189" t="s">
        <v>111</v>
      </c>
      <c r="I32" s="149">
        <v>51</v>
      </c>
      <c r="J32" s="149">
        <v>51</v>
      </c>
      <c r="K32" s="19"/>
      <c r="L32" s="149">
        <f t="shared" si="4"/>
        <v>51</v>
      </c>
      <c r="M32" s="186"/>
    </row>
    <row r="33" ht="18" customHeight="1" spans="1:13">
      <c r="A33" s="184">
        <v>32</v>
      </c>
      <c r="B33" s="50" t="s">
        <v>54</v>
      </c>
      <c r="C33" s="149">
        <v>9321</v>
      </c>
      <c r="D33" s="149">
        <v>9321</v>
      </c>
      <c r="E33" s="149">
        <v>932</v>
      </c>
      <c r="F33" s="149">
        <f t="shared" si="0"/>
        <v>10253</v>
      </c>
      <c r="G33" s="171"/>
      <c r="H33" s="190" t="s">
        <v>112</v>
      </c>
      <c r="I33" s="149">
        <v>6965</v>
      </c>
      <c r="J33" s="149">
        <v>6965</v>
      </c>
      <c r="K33" s="149"/>
      <c r="L33" s="149">
        <f t="shared" si="4"/>
        <v>6965</v>
      </c>
      <c r="M33" s="171"/>
    </row>
    <row r="34" ht="18" customHeight="1" spans="1:13">
      <c r="A34" s="184">
        <v>33</v>
      </c>
      <c r="B34" s="50" t="s">
        <v>56</v>
      </c>
      <c r="C34" s="149">
        <v>800</v>
      </c>
      <c r="D34" s="149">
        <v>800</v>
      </c>
      <c r="E34" s="149">
        <v>-418</v>
      </c>
      <c r="F34" s="149">
        <f t="shared" si="0"/>
        <v>382</v>
      </c>
      <c r="G34" s="171"/>
      <c r="H34" s="189" t="s">
        <v>113</v>
      </c>
      <c r="I34" s="149">
        <v>107</v>
      </c>
      <c r="J34" s="149">
        <v>107</v>
      </c>
      <c r="K34" s="19"/>
      <c r="L34" s="149">
        <f t="shared" si="4"/>
        <v>107</v>
      </c>
      <c r="M34" s="171"/>
    </row>
    <row r="35" ht="18" customHeight="1" spans="1:13">
      <c r="A35" s="184">
        <v>34</v>
      </c>
      <c r="B35" s="191"/>
      <c r="C35" s="149"/>
      <c r="D35" s="149"/>
      <c r="E35" s="149"/>
      <c r="F35" s="149"/>
      <c r="G35" s="171"/>
      <c r="H35" s="135" t="s">
        <v>114</v>
      </c>
      <c r="I35" s="149">
        <v>146</v>
      </c>
      <c r="J35" s="149">
        <v>146</v>
      </c>
      <c r="K35" s="149"/>
      <c r="L35" s="149">
        <f t="shared" si="4"/>
        <v>146</v>
      </c>
      <c r="M35" s="186"/>
    </row>
    <row r="36" ht="18" customHeight="1" spans="1:13">
      <c r="A36" s="184">
        <v>35</v>
      </c>
      <c r="B36" s="191"/>
      <c r="C36" s="149"/>
      <c r="D36" s="149"/>
      <c r="E36" s="149"/>
      <c r="F36" s="149"/>
      <c r="G36" s="171"/>
      <c r="H36" s="189" t="s">
        <v>115</v>
      </c>
      <c r="I36" s="149">
        <v>953</v>
      </c>
      <c r="J36" s="149">
        <v>953</v>
      </c>
      <c r="K36" s="149"/>
      <c r="L36" s="149">
        <f t="shared" si="4"/>
        <v>953</v>
      </c>
      <c r="M36" s="171"/>
    </row>
    <row r="37" ht="18" customHeight="1" spans="1:13">
      <c r="A37" s="184">
        <v>36</v>
      </c>
      <c r="B37" s="185" t="s">
        <v>58</v>
      </c>
      <c r="C37" s="19">
        <f>C23+C7</f>
        <v>49052</v>
      </c>
      <c r="D37" s="19">
        <f>D23+D7</f>
        <v>49052</v>
      </c>
      <c r="E37" s="19">
        <f>E23+E7</f>
        <v>-2072</v>
      </c>
      <c r="F37" s="19">
        <f t="shared" si="0"/>
        <v>46980</v>
      </c>
      <c r="G37" s="171"/>
      <c r="H37" s="189" t="s">
        <v>116</v>
      </c>
      <c r="I37" s="149">
        <v>1631</v>
      </c>
      <c r="J37" s="149">
        <v>1631</v>
      </c>
      <c r="K37" s="149"/>
      <c r="L37" s="149">
        <f t="shared" si="4"/>
        <v>1631</v>
      </c>
      <c r="M37" s="171"/>
    </row>
    <row r="38" ht="18" customHeight="1" spans="1:13">
      <c r="A38" s="184">
        <v>37</v>
      </c>
      <c r="B38" s="187" t="s">
        <v>117</v>
      </c>
      <c r="C38" s="19">
        <f t="shared" ref="C38:F38" si="8">C39+C88+C89+C93+C94</f>
        <v>241718</v>
      </c>
      <c r="D38" s="19">
        <f t="shared" si="8"/>
        <v>241718</v>
      </c>
      <c r="E38" s="19">
        <f t="shared" si="8"/>
        <v>-89</v>
      </c>
      <c r="F38" s="19">
        <f t="shared" si="8"/>
        <v>241629</v>
      </c>
      <c r="G38" s="171"/>
      <c r="H38" s="154" t="s">
        <v>118</v>
      </c>
      <c r="I38" s="19">
        <f t="shared" ref="I38:K38" si="9">SUM(I39:I46)</f>
        <v>47784</v>
      </c>
      <c r="J38" s="19">
        <f t="shared" si="9"/>
        <v>47784</v>
      </c>
      <c r="K38" s="19">
        <f t="shared" si="9"/>
        <v>0</v>
      </c>
      <c r="L38" s="149">
        <f t="shared" si="4"/>
        <v>47784</v>
      </c>
      <c r="M38" s="171"/>
    </row>
    <row r="39" ht="18" customHeight="1" spans="1:13">
      <c r="A39" s="184">
        <v>38</v>
      </c>
      <c r="B39" s="187" t="s">
        <v>60</v>
      </c>
      <c r="C39" s="19">
        <f>C40+C47+C68</f>
        <v>204126</v>
      </c>
      <c r="D39" s="19">
        <f>D40+D47+D68</f>
        <v>204126</v>
      </c>
      <c r="E39" s="19">
        <f>E40+E47+E68</f>
        <v>3960</v>
      </c>
      <c r="F39" s="149">
        <f t="shared" si="0"/>
        <v>208086</v>
      </c>
      <c r="G39" s="171"/>
      <c r="H39" s="190" t="s">
        <v>119</v>
      </c>
      <c r="I39" s="149">
        <v>1419</v>
      </c>
      <c r="J39" s="149">
        <v>1419</v>
      </c>
      <c r="K39" s="149"/>
      <c r="L39" s="149">
        <f t="shared" si="4"/>
        <v>1419</v>
      </c>
      <c r="M39" s="171"/>
    </row>
    <row r="40" ht="18" customHeight="1" spans="1:13">
      <c r="A40" s="184">
        <v>39</v>
      </c>
      <c r="B40" s="187" t="s">
        <v>62</v>
      </c>
      <c r="C40" s="19">
        <v>4618</v>
      </c>
      <c r="D40" s="19">
        <v>4618</v>
      </c>
      <c r="E40" s="19"/>
      <c r="F40" s="149">
        <f t="shared" si="0"/>
        <v>4618</v>
      </c>
      <c r="G40" s="171"/>
      <c r="H40" s="189" t="s">
        <v>120</v>
      </c>
      <c r="I40" s="149">
        <v>42277</v>
      </c>
      <c r="J40" s="149">
        <v>42277</v>
      </c>
      <c r="K40" s="149"/>
      <c r="L40" s="149">
        <f t="shared" si="4"/>
        <v>42277</v>
      </c>
      <c r="M40" s="171"/>
    </row>
    <row r="41" ht="18" customHeight="1" spans="1:13">
      <c r="A41" s="184">
        <v>40</v>
      </c>
      <c r="B41" s="50" t="s">
        <v>121</v>
      </c>
      <c r="C41" s="149">
        <v>334</v>
      </c>
      <c r="D41" s="149">
        <v>334</v>
      </c>
      <c r="E41" s="149"/>
      <c r="F41" s="149">
        <f t="shared" si="0"/>
        <v>334</v>
      </c>
      <c r="G41" s="171"/>
      <c r="H41" s="189" t="s">
        <v>122</v>
      </c>
      <c r="I41" s="149">
        <v>1277</v>
      </c>
      <c r="J41" s="149">
        <v>1277</v>
      </c>
      <c r="K41" s="19"/>
      <c r="L41" s="149">
        <f t="shared" si="4"/>
        <v>1277</v>
      </c>
      <c r="M41" s="171"/>
    </row>
    <row r="42" ht="18" customHeight="1" spans="1:13">
      <c r="A42" s="184">
        <v>41</v>
      </c>
      <c r="B42" s="50" t="s">
        <v>123</v>
      </c>
      <c r="C42" s="149">
        <v>158</v>
      </c>
      <c r="D42" s="149">
        <v>158</v>
      </c>
      <c r="E42" s="149"/>
      <c r="F42" s="149">
        <f t="shared" si="0"/>
        <v>158</v>
      </c>
      <c r="G42" s="186"/>
      <c r="H42" s="135" t="s">
        <v>124</v>
      </c>
      <c r="I42" s="149">
        <v>36</v>
      </c>
      <c r="J42" s="149">
        <v>36</v>
      </c>
      <c r="K42" s="149"/>
      <c r="L42" s="149">
        <f t="shared" si="4"/>
        <v>36</v>
      </c>
      <c r="M42" s="171"/>
    </row>
    <row r="43" ht="18" customHeight="1" spans="1:13">
      <c r="A43" s="184">
        <v>42</v>
      </c>
      <c r="B43" s="50" t="s">
        <v>125</v>
      </c>
      <c r="C43" s="149">
        <v>906</v>
      </c>
      <c r="D43" s="149">
        <v>906</v>
      </c>
      <c r="E43" s="149"/>
      <c r="F43" s="149">
        <f t="shared" si="0"/>
        <v>906</v>
      </c>
      <c r="G43" s="171"/>
      <c r="H43" s="189" t="s">
        <v>126</v>
      </c>
      <c r="I43" s="149">
        <v>77</v>
      </c>
      <c r="J43" s="149">
        <v>77</v>
      </c>
      <c r="K43" s="149"/>
      <c r="L43" s="149">
        <f t="shared" si="4"/>
        <v>77</v>
      </c>
      <c r="M43" s="186"/>
    </row>
    <row r="44" ht="18" customHeight="1" spans="1:13">
      <c r="A44" s="184">
        <v>43</v>
      </c>
      <c r="B44" s="50" t="s">
        <v>127</v>
      </c>
      <c r="C44" s="149">
        <v>10</v>
      </c>
      <c r="D44" s="149">
        <v>10</v>
      </c>
      <c r="E44" s="149"/>
      <c r="F44" s="149">
        <f t="shared" si="0"/>
        <v>10</v>
      </c>
      <c r="G44" s="171"/>
      <c r="H44" s="190" t="s">
        <v>128</v>
      </c>
      <c r="I44" s="149">
        <v>51</v>
      </c>
      <c r="J44" s="149">
        <v>51</v>
      </c>
      <c r="K44" s="149"/>
      <c r="L44" s="149">
        <f t="shared" si="4"/>
        <v>51</v>
      </c>
      <c r="M44" s="171"/>
    </row>
    <row r="45" ht="18" customHeight="1" spans="1:13">
      <c r="A45" s="184">
        <v>44</v>
      </c>
      <c r="B45" s="50" t="s">
        <v>129</v>
      </c>
      <c r="C45" s="149">
        <v>581</v>
      </c>
      <c r="D45" s="149">
        <v>581</v>
      </c>
      <c r="E45" s="149"/>
      <c r="F45" s="149">
        <f t="shared" si="0"/>
        <v>581</v>
      </c>
      <c r="G45" s="171"/>
      <c r="H45" s="189" t="s">
        <v>130</v>
      </c>
      <c r="I45" s="149">
        <v>1466</v>
      </c>
      <c r="J45" s="149">
        <v>1466</v>
      </c>
      <c r="K45" s="149"/>
      <c r="L45" s="149">
        <f t="shared" si="4"/>
        <v>1466</v>
      </c>
      <c r="M45" s="171"/>
    </row>
    <row r="46" ht="18" customHeight="1" spans="1:13">
      <c r="A46" s="184">
        <v>45</v>
      </c>
      <c r="B46" s="50" t="s">
        <v>131</v>
      </c>
      <c r="C46" s="149">
        <v>2629</v>
      </c>
      <c r="D46" s="149">
        <v>2629</v>
      </c>
      <c r="E46" s="149"/>
      <c r="F46" s="149">
        <f t="shared" si="0"/>
        <v>2629</v>
      </c>
      <c r="G46" s="171"/>
      <c r="H46" s="189" t="s">
        <v>132</v>
      </c>
      <c r="I46" s="149">
        <v>1181</v>
      </c>
      <c r="J46" s="149">
        <v>1181</v>
      </c>
      <c r="K46" s="149"/>
      <c r="L46" s="149">
        <f t="shared" si="4"/>
        <v>1181</v>
      </c>
      <c r="M46" s="171"/>
    </row>
    <row r="47" ht="18" customHeight="1" spans="1:13">
      <c r="A47" s="184">
        <v>46</v>
      </c>
      <c r="B47" s="187" t="s">
        <v>64</v>
      </c>
      <c r="C47" s="19">
        <f>SUM(C48:C67)</f>
        <v>159136</v>
      </c>
      <c r="D47" s="19">
        <f>SUM(D48:D67)</f>
        <v>159136</v>
      </c>
      <c r="E47" s="19">
        <f>SUM(E48:E67)</f>
        <v>3960</v>
      </c>
      <c r="F47" s="149">
        <f t="shared" si="0"/>
        <v>163096</v>
      </c>
      <c r="G47" s="171"/>
      <c r="H47" s="154" t="s">
        <v>133</v>
      </c>
      <c r="I47" s="19">
        <f t="shared" ref="I47:K47" si="10">SUM(I48:I52)</f>
        <v>3116</v>
      </c>
      <c r="J47" s="19">
        <f t="shared" si="10"/>
        <v>3116</v>
      </c>
      <c r="K47" s="19">
        <f t="shared" si="10"/>
        <v>0</v>
      </c>
      <c r="L47" s="149">
        <f t="shared" si="4"/>
        <v>3116</v>
      </c>
      <c r="M47" s="171"/>
    </row>
    <row r="48" ht="18" customHeight="1" spans="1:13">
      <c r="A48" s="184">
        <v>47</v>
      </c>
      <c r="B48" s="50" t="s">
        <v>134</v>
      </c>
      <c r="C48" s="149">
        <v>123</v>
      </c>
      <c r="D48" s="149">
        <v>123</v>
      </c>
      <c r="E48" s="149"/>
      <c r="F48" s="149">
        <f t="shared" si="0"/>
        <v>123</v>
      </c>
      <c r="G48" s="171"/>
      <c r="H48" s="190" t="s">
        <v>135</v>
      </c>
      <c r="I48" s="149">
        <v>68</v>
      </c>
      <c r="J48" s="149">
        <v>68</v>
      </c>
      <c r="K48" s="149"/>
      <c r="L48" s="149">
        <f t="shared" si="4"/>
        <v>68</v>
      </c>
      <c r="M48" s="171"/>
    </row>
    <row r="49" ht="18" customHeight="1" spans="1:13">
      <c r="A49" s="184">
        <v>48</v>
      </c>
      <c r="B49" s="50" t="s">
        <v>136</v>
      </c>
      <c r="C49" s="149">
        <v>50566</v>
      </c>
      <c r="D49" s="149">
        <v>50566</v>
      </c>
      <c r="E49" s="149">
        <v>1223</v>
      </c>
      <c r="F49" s="149">
        <f t="shared" si="0"/>
        <v>51789</v>
      </c>
      <c r="G49" s="171"/>
      <c r="H49" s="190" t="s">
        <v>137</v>
      </c>
      <c r="I49" s="149">
        <v>4</v>
      </c>
      <c r="J49" s="149">
        <v>4</v>
      </c>
      <c r="K49" s="149"/>
      <c r="L49" s="149">
        <f t="shared" si="4"/>
        <v>4</v>
      </c>
      <c r="M49" s="171"/>
    </row>
    <row r="50" ht="18" customHeight="1" spans="1:13">
      <c r="A50" s="184">
        <v>49</v>
      </c>
      <c r="B50" s="50" t="s">
        <v>138</v>
      </c>
      <c r="C50" s="149"/>
      <c r="D50" s="149"/>
      <c r="E50" s="149"/>
      <c r="F50" s="149">
        <f t="shared" si="0"/>
        <v>0</v>
      </c>
      <c r="G50" s="171"/>
      <c r="H50" s="190" t="s">
        <v>139</v>
      </c>
      <c r="I50" s="149">
        <v>10</v>
      </c>
      <c r="J50" s="149">
        <v>10</v>
      </c>
      <c r="K50" s="19"/>
      <c r="L50" s="149">
        <f t="shared" si="4"/>
        <v>10</v>
      </c>
      <c r="M50" s="171"/>
    </row>
    <row r="51" ht="18" customHeight="1" spans="1:13">
      <c r="A51" s="184">
        <v>50</v>
      </c>
      <c r="B51" s="50" t="s">
        <v>140</v>
      </c>
      <c r="C51" s="149">
        <v>12711</v>
      </c>
      <c r="D51" s="149">
        <v>12711</v>
      </c>
      <c r="E51" s="149">
        <v>667</v>
      </c>
      <c r="F51" s="149">
        <f t="shared" si="0"/>
        <v>13378</v>
      </c>
      <c r="G51" s="171"/>
      <c r="H51" s="189" t="s">
        <v>141</v>
      </c>
      <c r="I51" s="149">
        <v>27</v>
      </c>
      <c r="J51" s="149">
        <v>27</v>
      </c>
      <c r="K51" s="149"/>
      <c r="L51" s="149">
        <f t="shared" si="4"/>
        <v>27</v>
      </c>
      <c r="M51" s="171"/>
    </row>
    <row r="52" ht="18" customHeight="1" spans="1:13">
      <c r="A52" s="184">
        <v>51</v>
      </c>
      <c r="B52" s="50" t="s">
        <v>142</v>
      </c>
      <c r="C52" s="149">
        <v>75</v>
      </c>
      <c r="D52" s="149">
        <v>75</v>
      </c>
      <c r="E52" s="149"/>
      <c r="F52" s="149">
        <f t="shared" si="0"/>
        <v>75</v>
      </c>
      <c r="G52" s="171"/>
      <c r="H52" s="189" t="s">
        <v>143</v>
      </c>
      <c r="I52" s="149">
        <v>3007</v>
      </c>
      <c r="J52" s="149">
        <v>3007</v>
      </c>
      <c r="K52" s="19"/>
      <c r="L52" s="149">
        <f t="shared" si="4"/>
        <v>3007</v>
      </c>
      <c r="M52" s="186"/>
    </row>
    <row r="53" ht="18" customHeight="1" spans="1:13">
      <c r="A53" s="184">
        <v>52</v>
      </c>
      <c r="B53" s="50" t="s">
        <v>144</v>
      </c>
      <c r="C53" s="193">
        <v>1492</v>
      </c>
      <c r="D53" s="193">
        <v>1492</v>
      </c>
      <c r="E53" s="149"/>
      <c r="F53" s="149">
        <f t="shared" si="0"/>
        <v>1492</v>
      </c>
      <c r="G53" s="171"/>
      <c r="H53" s="154" t="s">
        <v>145</v>
      </c>
      <c r="I53" s="19">
        <f t="shared" ref="I53:K53" si="11">SUM(I54:I59)</f>
        <v>2870</v>
      </c>
      <c r="J53" s="19">
        <f t="shared" si="11"/>
        <v>2870</v>
      </c>
      <c r="K53" s="19">
        <f t="shared" si="11"/>
        <v>-60</v>
      </c>
      <c r="L53" s="149">
        <f t="shared" si="4"/>
        <v>2810</v>
      </c>
      <c r="M53" s="171"/>
    </row>
    <row r="54" ht="18" customHeight="1" spans="1:13">
      <c r="A54" s="184">
        <v>53</v>
      </c>
      <c r="B54" s="50" t="s">
        <v>146</v>
      </c>
      <c r="C54" s="193">
        <v>83</v>
      </c>
      <c r="D54" s="193">
        <v>83</v>
      </c>
      <c r="E54" s="149">
        <v>353</v>
      </c>
      <c r="F54" s="149">
        <f t="shared" si="0"/>
        <v>436</v>
      </c>
      <c r="G54" s="171"/>
      <c r="H54" s="135" t="s">
        <v>147</v>
      </c>
      <c r="I54" s="149">
        <v>1366</v>
      </c>
      <c r="J54" s="149">
        <v>1366</v>
      </c>
      <c r="K54" s="149">
        <v>-60</v>
      </c>
      <c r="L54" s="149">
        <f t="shared" si="4"/>
        <v>1306</v>
      </c>
      <c r="M54" s="171"/>
    </row>
    <row r="55" ht="18" customHeight="1" spans="1:13">
      <c r="A55" s="184">
        <v>54</v>
      </c>
      <c r="B55" s="50" t="s">
        <v>148</v>
      </c>
      <c r="C55" s="193">
        <f>1146+69</f>
        <v>1215</v>
      </c>
      <c r="D55" s="193">
        <f>1146+69</f>
        <v>1215</v>
      </c>
      <c r="E55" s="149"/>
      <c r="F55" s="149">
        <f t="shared" si="0"/>
        <v>1215</v>
      </c>
      <c r="G55" s="171"/>
      <c r="H55" s="135" t="s">
        <v>149</v>
      </c>
      <c r="I55" s="149">
        <v>244</v>
      </c>
      <c r="J55" s="149">
        <v>244</v>
      </c>
      <c r="K55" s="149"/>
      <c r="L55" s="149">
        <f t="shared" si="4"/>
        <v>244</v>
      </c>
      <c r="M55" s="171"/>
    </row>
    <row r="56" ht="18" customHeight="1" spans="1:13">
      <c r="A56" s="184">
        <v>55</v>
      </c>
      <c r="B56" s="50" t="s">
        <v>150</v>
      </c>
      <c r="C56" s="193">
        <v>7029</v>
      </c>
      <c r="D56" s="193">
        <v>7029</v>
      </c>
      <c r="E56" s="149"/>
      <c r="F56" s="149">
        <f t="shared" si="0"/>
        <v>7029</v>
      </c>
      <c r="G56" s="171"/>
      <c r="H56" s="135" t="s">
        <v>151</v>
      </c>
      <c r="I56" s="149">
        <v>162</v>
      </c>
      <c r="J56" s="149">
        <v>162</v>
      </c>
      <c r="K56" s="149"/>
      <c r="L56" s="149">
        <f t="shared" ref="L56:L64" si="12">J56+K56</f>
        <v>162</v>
      </c>
      <c r="M56" s="171"/>
    </row>
    <row r="57" ht="24" spans="1:13">
      <c r="A57" s="184">
        <v>56</v>
      </c>
      <c r="B57" s="150" t="s">
        <v>152</v>
      </c>
      <c r="C57" s="149">
        <v>417</v>
      </c>
      <c r="D57" s="149">
        <v>417</v>
      </c>
      <c r="E57" s="149"/>
      <c r="F57" s="149">
        <f t="shared" si="0"/>
        <v>417</v>
      </c>
      <c r="G57" s="171"/>
      <c r="H57" s="135" t="s">
        <v>153</v>
      </c>
      <c r="I57" s="149">
        <v>18</v>
      </c>
      <c r="J57" s="149">
        <v>18</v>
      </c>
      <c r="K57" s="19"/>
      <c r="L57" s="149">
        <f t="shared" si="12"/>
        <v>18</v>
      </c>
      <c r="M57" s="171"/>
    </row>
    <row r="58" ht="24" spans="1:13">
      <c r="A58" s="184">
        <v>57</v>
      </c>
      <c r="B58" s="150" t="s">
        <v>154</v>
      </c>
      <c r="C58" s="149">
        <v>11584</v>
      </c>
      <c r="D58" s="149">
        <v>11584</v>
      </c>
      <c r="E58" s="149"/>
      <c r="F58" s="149">
        <f t="shared" si="0"/>
        <v>11584</v>
      </c>
      <c r="G58" s="171"/>
      <c r="H58" s="135" t="s">
        <v>155</v>
      </c>
      <c r="I58" s="149">
        <v>610</v>
      </c>
      <c r="J58" s="149">
        <v>610</v>
      </c>
      <c r="K58" s="149"/>
      <c r="L58" s="149">
        <f t="shared" si="12"/>
        <v>610</v>
      </c>
      <c r="M58" s="171"/>
    </row>
    <row r="59" ht="18" customHeight="1" spans="1:13">
      <c r="A59" s="184">
        <v>58</v>
      </c>
      <c r="B59" s="50" t="s">
        <v>156</v>
      </c>
      <c r="C59" s="149">
        <v>13601</v>
      </c>
      <c r="D59" s="149">
        <v>13601</v>
      </c>
      <c r="E59" s="149"/>
      <c r="F59" s="149">
        <f t="shared" si="0"/>
        <v>13601</v>
      </c>
      <c r="G59" s="171"/>
      <c r="H59" s="135" t="s">
        <v>157</v>
      </c>
      <c r="I59" s="149">
        <v>470</v>
      </c>
      <c r="J59" s="149">
        <v>470</v>
      </c>
      <c r="K59" s="19"/>
      <c r="L59" s="149">
        <f t="shared" si="12"/>
        <v>470</v>
      </c>
      <c r="M59" s="186"/>
    </row>
    <row r="60" ht="18" customHeight="1" spans="1:13">
      <c r="A60" s="184">
        <v>59</v>
      </c>
      <c r="B60" s="70" t="s">
        <v>158</v>
      </c>
      <c r="C60" s="149">
        <v>29907</v>
      </c>
      <c r="D60" s="149">
        <v>29907</v>
      </c>
      <c r="E60" s="149"/>
      <c r="F60" s="149">
        <f t="shared" si="0"/>
        <v>29907</v>
      </c>
      <c r="G60" s="171"/>
      <c r="H60" s="154" t="s">
        <v>159</v>
      </c>
      <c r="I60" s="19">
        <f t="shared" ref="I60:K60" si="13">SUM(I61:I76)</f>
        <v>51127</v>
      </c>
      <c r="J60" s="19">
        <f t="shared" si="13"/>
        <v>51127</v>
      </c>
      <c r="K60" s="19">
        <f t="shared" si="13"/>
        <v>-310</v>
      </c>
      <c r="L60" s="149">
        <f t="shared" si="12"/>
        <v>50817</v>
      </c>
      <c r="M60" s="171"/>
    </row>
    <row r="61" ht="18" customHeight="1" spans="1:13">
      <c r="A61" s="184">
        <v>60</v>
      </c>
      <c r="B61" s="70" t="s">
        <v>160</v>
      </c>
      <c r="C61" s="149">
        <v>983</v>
      </c>
      <c r="D61" s="149">
        <v>983</v>
      </c>
      <c r="E61" s="149"/>
      <c r="F61" s="149">
        <f t="shared" si="0"/>
        <v>983</v>
      </c>
      <c r="G61" s="171"/>
      <c r="H61" s="135" t="s">
        <v>161</v>
      </c>
      <c r="I61" s="149">
        <v>1698</v>
      </c>
      <c r="J61" s="149">
        <v>1698</v>
      </c>
      <c r="K61" s="149"/>
      <c r="L61" s="149">
        <f t="shared" si="12"/>
        <v>1698</v>
      </c>
      <c r="M61" s="171"/>
    </row>
    <row r="62" ht="18" customHeight="1" spans="1:13">
      <c r="A62" s="184">
        <v>61</v>
      </c>
      <c r="B62" s="70" t="s">
        <v>162</v>
      </c>
      <c r="C62" s="149">
        <v>468</v>
      </c>
      <c r="D62" s="149">
        <v>468</v>
      </c>
      <c r="E62" s="149"/>
      <c r="F62" s="149">
        <f t="shared" si="0"/>
        <v>468</v>
      </c>
      <c r="G62" s="171"/>
      <c r="H62" s="135" t="s">
        <v>163</v>
      </c>
      <c r="I62" s="149">
        <v>529</v>
      </c>
      <c r="J62" s="149">
        <v>529</v>
      </c>
      <c r="K62" s="149"/>
      <c r="L62" s="149">
        <f t="shared" si="12"/>
        <v>529</v>
      </c>
      <c r="M62" s="171"/>
    </row>
    <row r="63" ht="18" customHeight="1" spans="1:13">
      <c r="A63" s="184">
        <v>62</v>
      </c>
      <c r="B63" s="50" t="s">
        <v>164</v>
      </c>
      <c r="C63" s="149">
        <v>1000</v>
      </c>
      <c r="D63" s="149">
        <v>1000</v>
      </c>
      <c r="E63" s="149"/>
      <c r="F63" s="149">
        <f t="shared" si="0"/>
        <v>1000</v>
      </c>
      <c r="G63" s="194"/>
      <c r="H63" s="135" t="s">
        <v>165</v>
      </c>
      <c r="I63" s="149">
        <v>28776</v>
      </c>
      <c r="J63" s="149">
        <v>28776</v>
      </c>
      <c r="K63" s="149"/>
      <c r="L63" s="149">
        <f t="shared" si="12"/>
        <v>28776</v>
      </c>
      <c r="M63" s="171"/>
    </row>
    <row r="64" ht="18" customHeight="1" spans="1:13">
      <c r="A64" s="184">
        <v>63</v>
      </c>
      <c r="B64" s="50" t="s">
        <v>166</v>
      </c>
      <c r="C64" s="149">
        <v>19614</v>
      </c>
      <c r="D64" s="149">
        <v>19614</v>
      </c>
      <c r="E64" s="149">
        <v>1717</v>
      </c>
      <c r="F64" s="149">
        <f t="shared" si="0"/>
        <v>21331</v>
      </c>
      <c r="G64" s="191"/>
      <c r="H64" s="135" t="s">
        <v>167</v>
      </c>
      <c r="I64" s="149">
        <v>10</v>
      </c>
      <c r="J64" s="149">
        <v>10</v>
      </c>
      <c r="K64" s="19"/>
      <c r="L64" s="149">
        <f t="shared" si="12"/>
        <v>10</v>
      </c>
      <c r="M64" s="171"/>
    </row>
    <row r="65" ht="18" customHeight="1" spans="1:13">
      <c r="A65" s="184">
        <v>64</v>
      </c>
      <c r="B65" s="50" t="s">
        <v>168</v>
      </c>
      <c r="C65" s="149">
        <v>7140</v>
      </c>
      <c r="D65" s="149">
        <v>7140</v>
      </c>
      <c r="E65" s="149"/>
      <c r="F65" s="149">
        <f t="shared" si="0"/>
        <v>7140</v>
      </c>
      <c r="G65" s="191"/>
      <c r="H65" s="135" t="s">
        <v>169</v>
      </c>
      <c r="I65" s="149">
        <v>2691</v>
      </c>
      <c r="J65" s="149">
        <v>2691</v>
      </c>
      <c r="K65" s="149">
        <v>-310</v>
      </c>
      <c r="L65" s="149">
        <f t="shared" ref="L65:L75" si="14">J65+K65</f>
        <v>2381</v>
      </c>
      <c r="M65" s="186"/>
    </row>
    <row r="66" ht="18" customHeight="1" spans="1:13">
      <c r="A66" s="184">
        <v>65</v>
      </c>
      <c r="B66" s="50" t="s">
        <v>170</v>
      </c>
      <c r="C66" s="149">
        <v>245</v>
      </c>
      <c r="D66" s="149">
        <v>245</v>
      </c>
      <c r="E66" s="149"/>
      <c r="F66" s="149">
        <f t="shared" si="0"/>
        <v>245</v>
      </c>
      <c r="G66" s="171"/>
      <c r="H66" s="135" t="s">
        <v>171</v>
      </c>
      <c r="I66" s="149">
        <v>196</v>
      </c>
      <c r="J66" s="149">
        <v>196</v>
      </c>
      <c r="K66" s="149"/>
      <c r="L66" s="149">
        <f t="shared" si="14"/>
        <v>196</v>
      </c>
      <c r="M66" s="171"/>
    </row>
    <row r="67" ht="18" customHeight="1" spans="1:13">
      <c r="A67" s="184">
        <v>66</v>
      </c>
      <c r="B67" s="50" t="s">
        <v>172</v>
      </c>
      <c r="C67" s="149">
        <v>883</v>
      </c>
      <c r="D67" s="149">
        <v>883</v>
      </c>
      <c r="E67" s="149">
        <v>0</v>
      </c>
      <c r="F67" s="149">
        <f t="shared" si="0"/>
        <v>883</v>
      </c>
      <c r="G67" s="171"/>
      <c r="H67" s="135" t="s">
        <v>173</v>
      </c>
      <c r="I67" s="149">
        <v>1604</v>
      </c>
      <c r="J67" s="149">
        <v>1604</v>
      </c>
      <c r="K67" s="149"/>
      <c r="L67" s="149">
        <f t="shared" si="14"/>
        <v>1604</v>
      </c>
      <c r="M67" s="171"/>
    </row>
    <row r="68" ht="18" customHeight="1" spans="1:13">
      <c r="A68" s="184">
        <v>67</v>
      </c>
      <c r="B68" s="187" t="s">
        <v>66</v>
      </c>
      <c r="C68" s="19">
        <f>SUM(C69:C86)</f>
        <v>40372</v>
      </c>
      <c r="D68" s="19">
        <f>SUM(D69:D86)</f>
        <v>40372</v>
      </c>
      <c r="E68" s="19">
        <f>SUM(E69:E86)</f>
        <v>0</v>
      </c>
      <c r="F68" s="149">
        <f t="shared" si="0"/>
        <v>40372</v>
      </c>
      <c r="G68" s="171"/>
      <c r="H68" s="135" t="s">
        <v>174</v>
      </c>
      <c r="I68" s="149">
        <v>1529</v>
      </c>
      <c r="J68" s="149">
        <v>1529</v>
      </c>
      <c r="K68" s="149"/>
      <c r="L68" s="149">
        <f t="shared" si="14"/>
        <v>1529</v>
      </c>
      <c r="M68" s="171"/>
    </row>
    <row r="69" ht="18" customHeight="1" spans="1:13">
      <c r="A69" s="184">
        <v>68</v>
      </c>
      <c r="B69" s="50" t="s">
        <v>175</v>
      </c>
      <c r="C69" s="149">
        <v>689</v>
      </c>
      <c r="D69" s="149">
        <v>689</v>
      </c>
      <c r="E69" s="149"/>
      <c r="F69" s="149">
        <f t="shared" si="0"/>
        <v>689</v>
      </c>
      <c r="G69" s="194"/>
      <c r="H69" s="135" t="s">
        <v>176</v>
      </c>
      <c r="I69" s="149">
        <v>4213</v>
      </c>
      <c r="J69" s="149">
        <v>4213</v>
      </c>
      <c r="K69" s="149"/>
      <c r="L69" s="149">
        <f t="shared" si="14"/>
        <v>4213</v>
      </c>
      <c r="M69" s="171"/>
    </row>
    <row r="70" ht="18" customHeight="1" spans="1:13">
      <c r="A70" s="184">
        <v>69</v>
      </c>
      <c r="B70" s="50" t="s">
        <v>177</v>
      </c>
      <c r="C70" s="149"/>
      <c r="D70" s="149"/>
      <c r="E70" s="149"/>
      <c r="F70" s="149">
        <f t="shared" si="0"/>
        <v>0</v>
      </c>
      <c r="G70" s="194"/>
      <c r="H70" s="135" t="s">
        <v>178</v>
      </c>
      <c r="I70" s="149">
        <v>538</v>
      </c>
      <c r="J70" s="149">
        <v>538</v>
      </c>
      <c r="K70" s="149"/>
      <c r="L70" s="149">
        <f t="shared" si="14"/>
        <v>538</v>
      </c>
      <c r="M70" s="171"/>
    </row>
    <row r="71" ht="18" customHeight="1" spans="1:13">
      <c r="A71" s="184">
        <v>70</v>
      </c>
      <c r="B71" s="50" t="s">
        <v>179</v>
      </c>
      <c r="C71" s="149">
        <v>422</v>
      </c>
      <c r="D71" s="149">
        <v>422</v>
      </c>
      <c r="E71" s="149"/>
      <c r="F71" s="149">
        <f t="shared" si="0"/>
        <v>422</v>
      </c>
      <c r="G71" s="171"/>
      <c r="H71" s="135" t="s">
        <v>180</v>
      </c>
      <c r="I71" s="149">
        <v>2121</v>
      </c>
      <c r="J71" s="149">
        <v>2121</v>
      </c>
      <c r="K71" s="149"/>
      <c r="L71" s="149">
        <f t="shared" si="14"/>
        <v>2121</v>
      </c>
      <c r="M71" s="171"/>
    </row>
    <row r="72" ht="18" customHeight="1" spans="1:13">
      <c r="A72" s="184">
        <v>71</v>
      </c>
      <c r="B72" s="50" t="s">
        <v>181</v>
      </c>
      <c r="C72" s="149">
        <v>1306</v>
      </c>
      <c r="D72" s="149">
        <v>1306</v>
      </c>
      <c r="E72" s="149"/>
      <c r="F72" s="149">
        <f t="shared" ref="F72:F96" si="15">D72+E72</f>
        <v>1306</v>
      </c>
      <c r="G72" s="186"/>
      <c r="H72" s="135" t="s">
        <v>182</v>
      </c>
      <c r="I72" s="149">
        <v>154</v>
      </c>
      <c r="J72" s="149">
        <v>154</v>
      </c>
      <c r="K72" s="149"/>
      <c r="L72" s="149">
        <f t="shared" si="14"/>
        <v>154</v>
      </c>
      <c r="M72" s="171"/>
    </row>
    <row r="73" ht="18" customHeight="1" spans="1:13">
      <c r="A73" s="184">
        <v>72</v>
      </c>
      <c r="B73" s="50" t="s">
        <v>183</v>
      </c>
      <c r="C73" s="149">
        <v>10</v>
      </c>
      <c r="D73" s="149">
        <v>10</v>
      </c>
      <c r="E73" s="149"/>
      <c r="F73" s="149">
        <f t="shared" si="15"/>
        <v>10</v>
      </c>
      <c r="G73" s="171"/>
      <c r="H73" s="135" t="s">
        <v>184</v>
      </c>
      <c r="I73" s="149">
        <v>6353</v>
      </c>
      <c r="J73" s="149">
        <v>6353</v>
      </c>
      <c r="K73" s="149"/>
      <c r="L73" s="149">
        <f t="shared" si="14"/>
        <v>6353</v>
      </c>
      <c r="M73" s="171"/>
    </row>
    <row r="74" ht="18" customHeight="1" spans="1:13">
      <c r="A74" s="184">
        <v>73</v>
      </c>
      <c r="B74" s="50" t="s">
        <v>185</v>
      </c>
      <c r="C74" s="149">
        <v>436</v>
      </c>
      <c r="D74" s="149">
        <v>436</v>
      </c>
      <c r="E74" s="149"/>
      <c r="F74" s="149">
        <f t="shared" si="15"/>
        <v>436</v>
      </c>
      <c r="G74" s="171"/>
      <c r="H74" s="135" t="s">
        <v>186</v>
      </c>
      <c r="I74" s="149">
        <v>185</v>
      </c>
      <c r="J74" s="149">
        <v>185</v>
      </c>
      <c r="K74" s="149"/>
      <c r="L74" s="149">
        <f t="shared" si="14"/>
        <v>185</v>
      </c>
      <c r="M74" s="171"/>
    </row>
    <row r="75" ht="18" customHeight="1" spans="1:13">
      <c r="A75" s="184">
        <v>74</v>
      </c>
      <c r="B75" s="50" t="s">
        <v>187</v>
      </c>
      <c r="C75" s="149">
        <v>969</v>
      </c>
      <c r="D75" s="149">
        <v>969</v>
      </c>
      <c r="E75" s="149"/>
      <c r="F75" s="149">
        <f t="shared" si="15"/>
        <v>969</v>
      </c>
      <c r="G75" s="171"/>
      <c r="H75" s="135" t="s">
        <v>188</v>
      </c>
      <c r="I75" s="149">
        <v>509</v>
      </c>
      <c r="J75" s="149">
        <v>509</v>
      </c>
      <c r="K75" s="149"/>
      <c r="L75" s="149">
        <f t="shared" si="14"/>
        <v>509</v>
      </c>
      <c r="M75" s="171"/>
    </row>
    <row r="76" ht="18" customHeight="1" spans="1:13">
      <c r="A76" s="184">
        <v>75</v>
      </c>
      <c r="B76" s="50" t="s">
        <v>189</v>
      </c>
      <c r="C76" s="149">
        <v>9385</v>
      </c>
      <c r="D76" s="149">
        <v>9385</v>
      </c>
      <c r="E76" s="149"/>
      <c r="F76" s="149">
        <f t="shared" si="15"/>
        <v>9385</v>
      </c>
      <c r="G76" s="171"/>
      <c r="H76" s="135" t="s">
        <v>190</v>
      </c>
      <c r="I76" s="149">
        <v>21</v>
      </c>
      <c r="J76" s="149">
        <v>21</v>
      </c>
      <c r="K76" s="149"/>
      <c r="L76" s="149"/>
      <c r="M76" s="171"/>
    </row>
    <row r="77" ht="18" customHeight="1" spans="1:13">
      <c r="A77" s="184">
        <v>76</v>
      </c>
      <c r="B77" s="50" t="s">
        <v>191</v>
      </c>
      <c r="C77" s="149">
        <v>4200</v>
      </c>
      <c r="D77" s="149">
        <v>4200</v>
      </c>
      <c r="E77" s="149"/>
      <c r="F77" s="149">
        <f t="shared" si="15"/>
        <v>4200</v>
      </c>
      <c r="G77" s="171"/>
      <c r="H77" s="154" t="s">
        <v>192</v>
      </c>
      <c r="I77" s="19">
        <f t="shared" ref="I77:K77" si="16">SUM(I78:I90)</f>
        <v>38196</v>
      </c>
      <c r="J77" s="19">
        <f t="shared" si="16"/>
        <v>38196</v>
      </c>
      <c r="K77" s="19">
        <f t="shared" si="16"/>
        <v>-50</v>
      </c>
      <c r="L77" s="149">
        <f t="shared" ref="L77:L80" si="17">J77+K77</f>
        <v>38146</v>
      </c>
      <c r="M77" s="171"/>
    </row>
    <row r="78" ht="18" customHeight="1" spans="1:13">
      <c r="A78" s="184">
        <v>77</v>
      </c>
      <c r="B78" s="50" t="s">
        <v>193</v>
      </c>
      <c r="C78" s="149">
        <v>383</v>
      </c>
      <c r="D78" s="149">
        <v>383</v>
      </c>
      <c r="E78" s="149"/>
      <c r="F78" s="149">
        <f t="shared" si="15"/>
        <v>383</v>
      </c>
      <c r="G78" s="171"/>
      <c r="H78" s="135" t="s">
        <v>194</v>
      </c>
      <c r="I78" s="149">
        <v>384</v>
      </c>
      <c r="J78" s="149">
        <v>384</v>
      </c>
      <c r="K78" s="149"/>
      <c r="L78" s="149">
        <f t="shared" si="17"/>
        <v>384</v>
      </c>
      <c r="M78" s="171"/>
    </row>
    <row r="79" ht="18" customHeight="1" spans="1:13">
      <c r="A79" s="184">
        <v>78</v>
      </c>
      <c r="B79" s="50" t="s">
        <v>195</v>
      </c>
      <c r="C79" s="149">
        <v>9258</v>
      </c>
      <c r="D79" s="149">
        <v>9258</v>
      </c>
      <c r="E79" s="149"/>
      <c r="F79" s="149">
        <f t="shared" si="15"/>
        <v>9258</v>
      </c>
      <c r="G79" s="171"/>
      <c r="H79" s="135" t="s">
        <v>196</v>
      </c>
      <c r="I79" s="149">
        <v>3375</v>
      </c>
      <c r="J79" s="149">
        <v>3375</v>
      </c>
      <c r="K79" s="149">
        <v>-50</v>
      </c>
      <c r="L79" s="149">
        <f t="shared" si="17"/>
        <v>3325</v>
      </c>
      <c r="M79" s="171"/>
    </row>
    <row r="80" ht="18" customHeight="1" spans="1:13">
      <c r="A80" s="184">
        <v>79</v>
      </c>
      <c r="B80" s="50" t="s">
        <v>197</v>
      </c>
      <c r="C80" s="149">
        <v>5112</v>
      </c>
      <c r="D80" s="149">
        <v>5112</v>
      </c>
      <c r="E80" s="149"/>
      <c r="F80" s="149">
        <f t="shared" si="15"/>
        <v>5112</v>
      </c>
      <c r="G80" s="171"/>
      <c r="H80" s="135" t="s">
        <v>198</v>
      </c>
      <c r="I80" s="149">
        <v>6098</v>
      </c>
      <c r="J80" s="149">
        <v>6098</v>
      </c>
      <c r="K80" s="19"/>
      <c r="L80" s="149">
        <f t="shared" si="17"/>
        <v>6098</v>
      </c>
      <c r="M80" s="171"/>
    </row>
    <row r="81" ht="18" customHeight="1" spans="1:13">
      <c r="A81" s="184">
        <v>80</v>
      </c>
      <c r="B81" s="50" t="s">
        <v>199</v>
      </c>
      <c r="C81" s="149">
        <v>90</v>
      </c>
      <c r="D81" s="149">
        <v>90</v>
      </c>
      <c r="E81" s="149"/>
      <c r="F81" s="149">
        <f t="shared" si="15"/>
        <v>90</v>
      </c>
      <c r="G81" s="171"/>
      <c r="H81" s="135" t="s">
        <v>200</v>
      </c>
      <c r="I81" s="149">
        <v>4372</v>
      </c>
      <c r="J81" s="149">
        <v>4372</v>
      </c>
      <c r="K81" s="19"/>
      <c r="L81" s="149">
        <f t="shared" ref="L81:L94" si="18">J81+K81</f>
        <v>4372</v>
      </c>
      <c r="M81" s="186"/>
    </row>
    <row r="82" ht="18" customHeight="1" spans="1:13">
      <c r="A82" s="184">
        <v>81</v>
      </c>
      <c r="B82" s="50" t="s">
        <v>201</v>
      </c>
      <c r="C82" s="149"/>
      <c r="D82" s="149"/>
      <c r="E82" s="149"/>
      <c r="F82" s="149">
        <f t="shared" si="15"/>
        <v>0</v>
      </c>
      <c r="G82" s="171"/>
      <c r="H82" s="135" t="s">
        <v>202</v>
      </c>
      <c r="I82" s="149">
        <v>1091</v>
      </c>
      <c r="J82" s="149">
        <v>1091</v>
      </c>
      <c r="K82" s="149"/>
      <c r="L82" s="149">
        <f t="shared" si="18"/>
        <v>1091</v>
      </c>
      <c r="M82" s="171"/>
    </row>
    <row r="83" ht="18" customHeight="1" spans="1:13">
      <c r="A83" s="184">
        <v>82</v>
      </c>
      <c r="B83" s="50" t="s">
        <v>203</v>
      </c>
      <c r="C83" s="149">
        <v>8000</v>
      </c>
      <c r="D83" s="149">
        <v>8000</v>
      </c>
      <c r="E83" s="149"/>
      <c r="F83" s="149">
        <f t="shared" si="15"/>
        <v>8000</v>
      </c>
      <c r="G83" s="171"/>
      <c r="H83" s="135" t="s">
        <v>204</v>
      </c>
      <c r="I83" s="149">
        <v>1374</v>
      </c>
      <c r="J83" s="149">
        <v>1374</v>
      </c>
      <c r="K83" s="149"/>
      <c r="L83" s="149">
        <f t="shared" si="18"/>
        <v>1374</v>
      </c>
      <c r="M83" s="171"/>
    </row>
    <row r="84" ht="18" customHeight="1" spans="1:13">
      <c r="A84" s="184">
        <v>83</v>
      </c>
      <c r="B84" s="50" t="s">
        <v>205</v>
      </c>
      <c r="C84" s="149">
        <v>68</v>
      </c>
      <c r="D84" s="149">
        <v>68</v>
      </c>
      <c r="E84" s="149"/>
      <c r="F84" s="149">
        <f t="shared" si="15"/>
        <v>68</v>
      </c>
      <c r="G84" s="171"/>
      <c r="H84" s="135" t="s">
        <v>206</v>
      </c>
      <c r="I84" s="149">
        <v>4334</v>
      </c>
      <c r="J84" s="149">
        <v>4334</v>
      </c>
      <c r="K84" s="149"/>
      <c r="L84" s="149">
        <f t="shared" si="18"/>
        <v>4334</v>
      </c>
      <c r="M84" s="171"/>
    </row>
    <row r="85" ht="18" customHeight="1" spans="1:13">
      <c r="A85" s="184">
        <v>84</v>
      </c>
      <c r="B85" s="50" t="s">
        <v>207</v>
      </c>
      <c r="C85" s="171"/>
      <c r="D85" s="171"/>
      <c r="E85" s="149"/>
      <c r="F85" s="149">
        <f t="shared" si="15"/>
        <v>0</v>
      </c>
      <c r="G85" s="171"/>
      <c r="H85" s="135" t="s">
        <v>208</v>
      </c>
      <c r="I85" s="149">
        <v>11087</v>
      </c>
      <c r="J85" s="149">
        <v>11087</v>
      </c>
      <c r="K85" s="149"/>
      <c r="L85" s="149">
        <f t="shared" si="18"/>
        <v>11087</v>
      </c>
      <c r="M85" s="171"/>
    </row>
    <row r="86" ht="18" customHeight="1" spans="1:13">
      <c r="A86" s="184">
        <v>85</v>
      </c>
      <c r="B86" s="50" t="s">
        <v>209</v>
      </c>
      <c r="C86" s="171">
        <v>44</v>
      </c>
      <c r="D86" s="171">
        <v>44</v>
      </c>
      <c r="E86" s="149"/>
      <c r="F86" s="149">
        <f t="shared" si="15"/>
        <v>44</v>
      </c>
      <c r="G86" s="171"/>
      <c r="H86" s="135" t="s">
        <v>210</v>
      </c>
      <c r="I86" s="149">
        <v>1115</v>
      </c>
      <c r="J86" s="149">
        <v>1115</v>
      </c>
      <c r="K86" s="149"/>
      <c r="L86" s="149">
        <f t="shared" si="18"/>
        <v>1115</v>
      </c>
      <c r="M86" s="171"/>
    </row>
    <row r="87" ht="18" customHeight="1" spans="1:13">
      <c r="A87" s="184">
        <v>86</v>
      </c>
      <c r="B87" s="171"/>
      <c r="C87" s="171"/>
      <c r="D87" s="171"/>
      <c r="E87" s="171"/>
      <c r="F87" s="149">
        <f t="shared" si="15"/>
        <v>0</v>
      </c>
      <c r="G87" s="171"/>
      <c r="H87" s="135" t="s">
        <v>211</v>
      </c>
      <c r="I87" s="149">
        <v>79</v>
      </c>
      <c r="J87" s="149">
        <v>79</v>
      </c>
      <c r="K87" s="149"/>
      <c r="L87" s="149">
        <f t="shared" si="18"/>
        <v>79</v>
      </c>
      <c r="M87" s="171"/>
    </row>
    <row r="88" ht="18" customHeight="1" spans="1:13">
      <c r="A88" s="184">
        <v>87</v>
      </c>
      <c r="B88" s="187" t="s">
        <v>68</v>
      </c>
      <c r="C88" s="19">
        <v>16216</v>
      </c>
      <c r="D88" s="19">
        <v>16216</v>
      </c>
      <c r="E88" s="19"/>
      <c r="F88" s="149">
        <f t="shared" si="15"/>
        <v>16216</v>
      </c>
      <c r="G88" s="171"/>
      <c r="H88" s="135" t="s">
        <v>212</v>
      </c>
      <c r="I88" s="149">
        <v>176</v>
      </c>
      <c r="J88" s="149">
        <v>176</v>
      </c>
      <c r="K88" s="149"/>
      <c r="L88" s="149">
        <f t="shared" si="18"/>
        <v>176</v>
      </c>
      <c r="M88" s="171"/>
    </row>
    <row r="89" ht="18" customHeight="1" spans="1:13">
      <c r="A89" s="184">
        <v>88</v>
      </c>
      <c r="B89" s="198" t="s">
        <v>70</v>
      </c>
      <c r="C89" s="19">
        <f t="shared" ref="C89:F89" si="19">SUM(C90:C92)</f>
        <v>8570</v>
      </c>
      <c r="D89" s="19">
        <f t="shared" si="19"/>
        <v>8570</v>
      </c>
      <c r="E89" s="19">
        <f t="shared" si="19"/>
        <v>-6264</v>
      </c>
      <c r="F89" s="19">
        <f t="shared" si="19"/>
        <v>2306</v>
      </c>
      <c r="G89" s="171"/>
      <c r="H89" s="135" t="s">
        <v>213</v>
      </c>
      <c r="I89" s="149">
        <v>52</v>
      </c>
      <c r="J89" s="149">
        <v>52</v>
      </c>
      <c r="K89" s="149"/>
      <c r="L89" s="149">
        <f t="shared" si="18"/>
        <v>52</v>
      </c>
      <c r="M89" s="171"/>
    </row>
    <row r="90" ht="18" customHeight="1" spans="1:13">
      <c r="A90" s="184">
        <v>89</v>
      </c>
      <c r="B90" s="50" t="s">
        <v>214</v>
      </c>
      <c r="C90" s="149">
        <v>8570</v>
      </c>
      <c r="D90" s="149">
        <v>8570</v>
      </c>
      <c r="E90" s="199">
        <v>-6264</v>
      </c>
      <c r="F90" s="149">
        <f t="shared" si="15"/>
        <v>2306</v>
      </c>
      <c r="G90" s="171"/>
      <c r="H90" s="135" t="s">
        <v>215</v>
      </c>
      <c r="I90" s="149">
        <v>4659</v>
      </c>
      <c r="J90" s="149">
        <v>4659</v>
      </c>
      <c r="K90" s="149"/>
      <c r="L90" s="149">
        <f t="shared" si="18"/>
        <v>4659</v>
      </c>
      <c r="M90" s="171"/>
    </row>
    <row r="91" ht="18" customHeight="1" spans="1:13">
      <c r="A91" s="184">
        <v>90</v>
      </c>
      <c r="B91" s="50" t="s">
        <v>216</v>
      </c>
      <c r="C91" s="149"/>
      <c r="D91" s="149"/>
      <c r="E91" s="149"/>
      <c r="F91" s="149">
        <f t="shared" si="15"/>
        <v>0</v>
      </c>
      <c r="G91" s="171"/>
      <c r="H91" s="154" t="s">
        <v>217</v>
      </c>
      <c r="I91" s="19">
        <f t="shared" ref="I91:K91" si="20">SUM(I92:I98)</f>
        <v>6079</v>
      </c>
      <c r="J91" s="19">
        <f t="shared" si="20"/>
        <v>6079</v>
      </c>
      <c r="K91" s="19">
        <f t="shared" si="20"/>
        <v>0</v>
      </c>
      <c r="L91" s="149">
        <f t="shared" si="18"/>
        <v>6079</v>
      </c>
      <c r="M91" s="171"/>
    </row>
    <row r="92" ht="18" customHeight="1" spans="1:13">
      <c r="A92" s="184">
        <v>91</v>
      </c>
      <c r="B92" s="50" t="s">
        <v>218</v>
      </c>
      <c r="C92" s="149"/>
      <c r="D92" s="149"/>
      <c r="E92" s="149"/>
      <c r="F92" s="149">
        <f t="shared" si="15"/>
        <v>0</v>
      </c>
      <c r="G92" s="171"/>
      <c r="H92" s="135" t="s">
        <v>219</v>
      </c>
      <c r="I92" s="149">
        <v>127</v>
      </c>
      <c r="J92" s="149">
        <v>127</v>
      </c>
      <c r="K92" s="149"/>
      <c r="L92" s="149">
        <f t="shared" si="18"/>
        <v>127</v>
      </c>
      <c r="M92" s="171"/>
    </row>
    <row r="93" ht="18" customHeight="1" spans="1:13">
      <c r="A93" s="184">
        <v>92</v>
      </c>
      <c r="B93" s="147" t="s">
        <v>73</v>
      </c>
      <c r="C93" s="149">
        <v>4806</v>
      </c>
      <c r="D93" s="149">
        <v>4806</v>
      </c>
      <c r="E93" s="149"/>
      <c r="F93" s="149">
        <f t="shared" si="15"/>
        <v>4806</v>
      </c>
      <c r="G93" s="171"/>
      <c r="H93" s="135" t="s">
        <v>220</v>
      </c>
      <c r="I93" s="149">
        <v>98</v>
      </c>
      <c r="J93" s="149">
        <v>98</v>
      </c>
      <c r="K93" s="149"/>
      <c r="L93" s="149">
        <f t="shared" si="18"/>
        <v>98</v>
      </c>
      <c r="M93" s="171"/>
    </row>
    <row r="94" ht="18" customHeight="1" spans="1:13">
      <c r="A94" s="184">
        <v>93</v>
      </c>
      <c r="B94" s="187" t="s">
        <v>74</v>
      </c>
      <c r="C94" s="19">
        <v>8000</v>
      </c>
      <c r="D94" s="19">
        <v>8000</v>
      </c>
      <c r="E94" s="19">
        <f>E96+E95</f>
        <v>2215</v>
      </c>
      <c r="F94" s="149">
        <f t="shared" si="15"/>
        <v>10215</v>
      </c>
      <c r="G94" s="171"/>
      <c r="H94" s="135" t="s">
        <v>221</v>
      </c>
      <c r="I94" s="149">
        <v>4108</v>
      </c>
      <c r="J94" s="149">
        <v>4108</v>
      </c>
      <c r="K94" s="19"/>
      <c r="L94" s="149">
        <f t="shared" si="18"/>
        <v>4108</v>
      </c>
      <c r="M94" s="186"/>
    </row>
    <row r="95" ht="18" customHeight="1" spans="1:13">
      <c r="A95" s="184">
        <v>94</v>
      </c>
      <c r="B95" s="191" t="s">
        <v>75</v>
      </c>
      <c r="C95" s="149">
        <v>8000</v>
      </c>
      <c r="D95" s="149">
        <v>8000</v>
      </c>
      <c r="E95" s="149">
        <v>-900</v>
      </c>
      <c r="F95" s="149">
        <f t="shared" si="15"/>
        <v>7100</v>
      </c>
      <c r="G95" s="171"/>
      <c r="H95" s="135" t="s">
        <v>222</v>
      </c>
      <c r="I95" s="149">
        <v>120</v>
      </c>
      <c r="J95" s="149">
        <v>120</v>
      </c>
      <c r="K95" s="149"/>
      <c r="L95" s="149">
        <f t="shared" ref="L95:L101" si="21">J95+K95</f>
        <v>120</v>
      </c>
      <c r="M95" s="171"/>
    </row>
    <row r="96" ht="18" customHeight="1" spans="1:13">
      <c r="A96" s="184">
        <v>95</v>
      </c>
      <c r="B96" s="191" t="s">
        <v>76</v>
      </c>
      <c r="C96" s="149"/>
      <c r="D96" s="149"/>
      <c r="E96" s="149">
        <v>3115</v>
      </c>
      <c r="F96" s="149">
        <f t="shared" si="15"/>
        <v>3115</v>
      </c>
      <c r="G96" s="171"/>
      <c r="H96" s="135" t="s">
        <v>223</v>
      </c>
      <c r="I96" s="149">
        <v>308</v>
      </c>
      <c r="J96" s="149">
        <v>308</v>
      </c>
      <c r="K96" s="149"/>
      <c r="L96" s="149">
        <f t="shared" si="21"/>
        <v>308</v>
      </c>
      <c r="M96" s="171"/>
    </row>
    <row r="97" ht="18" customHeight="1" spans="1:13">
      <c r="A97" s="184">
        <v>96</v>
      </c>
      <c r="B97" s="191"/>
      <c r="C97" s="149"/>
      <c r="D97" s="149"/>
      <c r="E97" s="149"/>
      <c r="F97" s="149"/>
      <c r="G97" s="171"/>
      <c r="H97" s="135" t="s">
        <v>224</v>
      </c>
      <c r="I97" s="149">
        <v>300</v>
      </c>
      <c r="J97" s="149">
        <v>300</v>
      </c>
      <c r="K97" s="149"/>
      <c r="L97" s="149">
        <f t="shared" si="21"/>
        <v>300</v>
      </c>
      <c r="M97" s="171"/>
    </row>
    <row r="98" ht="18" customHeight="1" spans="1:13">
      <c r="A98" s="184">
        <v>97</v>
      </c>
      <c r="B98" s="50"/>
      <c r="C98" s="149"/>
      <c r="D98" s="149"/>
      <c r="E98" s="149"/>
      <c r="F98" s="149"/>
      <c r="G98" s="171"/>
      <c r="H98" s="135" t="s">
        <v>225</v>
      </c>
      <c r="I98" s="149">
        <v>1018</v>
      </c>
      <c r="J98" s="149">
        <v>1018</v>
      </c>
      <c r="K98" s="149"/>
      <c r="L98" s="149">
        <f t="shared" si="21"/>
        <v>1018</v>
      </c>
      <c r="M98" s="171"/>
    </row>
    <row r="99" ht="18" customHeight="1" spans="1:13">
      <c r="A99" s="184">
        <v>98</v>
      </c>
      <c r="B99" s="200"/>
      <c r="C99" s="149"/>
      <c r="D99" s="149"/>
      <c r="E99" s="149"/>
      <c r="F99" s="149"/>
      <c r="G99" s="171"/>
      <c r="H99" s="154" t="s">
        <v>226</v>
      </c>
      <c r="I99" s="19">
        <f t="shared" ref="I99:K99" si="22">SUM(I100:I103)</f>
        <v>10902</v>
      </c>
      <c r="J99" s="19">
        <f t="shared" si="22"/>
        <v>10902</v>
      </c>
      <c r="K99" s="19">
        <f t="shared" si="22"/>
        <v>-1711</v>
      </c>
      <c r="L99" s="149">
        <f t="shared" si="21"/>
        <v>9191</v>
      </c>
      <c r="M99" s="171"/>
    </row>
    <row r="100" ht="18" customHeight="1" spans="1:13">
      <c r="A100" s="184">
        <v>99</v>
      </c>
      <c r="B100" s="191"/>
      <c r="C100" s="149"/>
      <c r="D100" s="149"/>
      <c r="E100" s="149"/>
      <c r="F100" s="149"/>
      <c r="G100" s="171"/>
      <c r="H100" s="135" t="s">
        <v>227</v>
      </c>
      <c r="I100" s="149">
        <v>1313</v>
      </c>
      <c r="J100" s="149">
        <v>1313</v>
      </c>
      <c r="K100" s="149"/>
      <c r="L100" s="149">
        <f t="shared" si="21"/>
        <v>1313</v>
      </c>
      <c r="M100" s="171"/>
    </row>
    <row r="101" ht="18" customHeight="1" spans="1:13">
      <c r="A101" s="184">
        <v>100</v>
      </c>
      <c r="B101" s="191"/>
      <c r="C101" s="149"/>
      <c r="D101" s="149"/>
      <c r="E101" s="149"/>
      <c r="F101" s="149"/>
      <c r="G101" s="171"/>
      <c r="H101" s="135" t="s">
        <v>228</v>
      </c>
      <c r="I101" s="149">
        <v>55</v>
      </c>
      <c r="J101" s="149">
        <v>55</v>
      </c>
      <c r="K101" s="19"/>
      <c r="L101" s="149">
        <f t="shared" si="21"/>
        <v>55</v>
      </c>
      <c r="M101" s="186"/>
    </row>
    <row r="102" ht="18" customHeight="1" spans="1:13">
      <c r="A102" s="184">
        <v>101</v>
      </c>
      <c r="B102" s="191"/>
      <c r="C102" s="149"/>
      <c r="D102" s="149"/>
      <c r="E102" s="149"/>
      <c r="F102" s="149"/>
      <c r="G102" s="171"/>
      <c r="H102" s="135" t="s">
        <v>229</v>
      </c>
      <c r="I102" s="149">
        <v>534</v>
      </c>
      <c r="J102" s="149">
        <v>534</v>
      </c>
      <c r="K102" s="149"/>
      <c r="L102" s="149">
        <f t="shared" ref="L102:L107" si="23">J102+K102</f>
        <v>534</v>
      </c>
      <c r="M102" s="171"/>
    </row>
    <row r="103" ht="18" customHeight="1" spans="1:13">
      <c r="A103" s="184">
        <v>102</v>
      </c>
      <c r="B103" s="187"/>
      <c r="C103" s="149"/>
      <c r="D103" s="149"/>
      <c r="E103" s="149"/>
      <c r="F103" s="149"/>
      <c r="G103" s="171"/>
      <c r="H103" s="135" t="s">
        <v>230</v>
      </c>
      <c r="I103" s="149">
        <v>9000</v>
      </c>
      <c r="J103" s="149">
        <v>9000</v>
      </c>
      <c r="K103" s="149">
        <v>-1711</v>
      </c>
      <c r="L103" s="149">
        <f t="shared" si="23"/>
        <v>7289</v>
      </c>
      <c r="M103" s="171"/>
    </row>
    <row r="104" ht="18" customHeight="1" spans="1:13">
      <c r="A104" s="184">
        <v>103</v>
      </c>
      <c r="B104" s="191"/>
      <c r="C104" s="149"/>
      <c r="D104" s="149"/>
      <c r="E104" s="149"/>
      <c r="F104" s="149"/>
      <c r="G104" s="171"/>
      <c r="H104" s="154" t="s">
        <v>231</v>
      </c>
      <c r="I104" s="19">
        <f t="shared" ref="I104:K104" si="24">SUM(I105:I110)</f>
        <v>46440</v>
      </c>
      <c r="J104" s="19">
        <f t="shared" si="24"/>
        <v>46440</v>
      </c>
      <c r="K104" s="19">
        <f t="shared" si="24"/>
        <v>-84</v>
      </c>
      <c r="L104" s="149">
        <f t="shared" si="23"/>
        <v>46356</v>
      </c>
      <c r="M104" s="171"/>
    </row>
    <row r="105" ht="18" customHeight="1" spans="1:13">
      <c r="A105" s="184">
        <v>104</v>
      </c>
      <c r="B105" s="191"/>
      <c r="C105" s="149"/>
      <c r="D105" s="149"/>
      <c r="E105" s="149"/>
      <c r="F105" s="149"/>
      <c r="G105" s="171"/>
      <c r="H105" s="135" t="s">
        <v>232</v>
      </c>
      <c r="I105" s="149">
        <v>18380</v>
      </c>
      <c r="J105" s="149">
        <v>18380</v>
      </c>
      <c r="K105" s="149"/>
      <c r="L105" s="149">
        <f t="shared" si="23"/>
        <v>18380</v>
      </c>
      <c r="M105" s="171"/>
    </row>
    <row r="106" ht="18" customHeight="1" spans="1:13">
      <c r="A106" s="184">
        <v>105</v>
      </c>
      <c r="B106" s="191"/>
      <c r="C106" s="149"/>
      <c r="D106" s="149"/>
      <c r="E106" s="149"/>
      <c r="F106" s="149"/>
      <c r="G106" s="171"/>
      <c r="H106" s="135" t="s">
        <v>233</v>
      </c>
      <c r="I106" s="149">
        <v>9133</v>
      </c>
      <c r="J106" s="149">
        <v>9133</v>
      </c>
      <c r="K106" s="199"/>
      <c r="L106" s="149">
        <f t="shared" si="23"/>
        <v>9133</v>
      </c>
      <c r="M106" s="171"/>
    </row>
    <row r="107" ht="18" customHeight="1" spans="1:13">
      <c r="A107" s="184">
        <v>106</v>
      </c>
      <c r="B107" s="171"/>
      <c r="C107" s="171"/>
      <c r="D107" s="171"/>
      <c r="E107" s="171"/>
      <c r="F107" s="171"/>
      <c r="G107" s="171"/>
      <c r="H107" s="135" t="s">
        <v>234</v>
      </c>
      <c r="I107" s="149">
        <v>5440</v>
      </c>
      <c r="J107" s="149">
        <v>5440</v>
      </c>
      <c r="K107" s="19"/>
      <c r="L107" s="149">
        <f t="shared" si="23"/>
        <v>5440</v>
      </c>
      <c r="M107" s="186"/>
    </row>
    <row r="108" ht="18" customHeight="1" spans="1:13">
      <c r="A108" s="184">
        <v>107</v>
      </c>
      <c r="B108" s="171"/>
      <c r="C108" s="171"/>
      <c r="D108" s="171"/>
      <c r="E108" s="171"/>
      <c r="F108" s="171"/>
      <c r="G108" s="171"/>
      <c r="H108" s="135" t="s">
        <v>235</v>
      </c>
      <c r="I108" s="149">
        <v>1733</v>
      </c>
      <c r="J108" s="149">
        <v>1733</v>
      </c>
      <c r="K108" s="149"/>
      <c r="L108" s="149">
        <f t="shared" ref="L108:L114" si="25">J108+K108</f>
        <v>1733</v>
      </c>
      <c r="M108" s="171"/>
    </row>
    <row r="109" ht="18" customHeight="1" spans="1:13">
      <c r="A109" s="184">
        <v>108</v>
      </c>
      <c r="B109" s="171"/>
      <c r="C109" s="171"/>
      <c r="D109" s="171"/>
      <c r="E109" s="171"/>
      <c r="F109" s="171"/>
      <c r="G109" s="171"/>
      <c r="H109" s="135" t="s">
        <v>236</v>
      </c>
      <c r="I109" s="149">
        <v>6555</v>
      </c>
      <c r="J109" s="149">
        <v>6555</v>
      </c>
      <c r="K109" s="149">
        <v>-84</v>
      </c>
      <c r="L109" s="149">
        <f t="shared" si="25"/>
        <v>6471</v>
      </c>
      <c r="M109" s="171"/>
    </row>
    <row r="110" ht="18" customHeight="1" spans="1:13">
      <c r="A110" s="184">
        <v>109</v>
      </c>
      <c r="B110" s="171"/>
      <c r="C110" s="171"/>
      <c r="D110" s="171"/>
      <c r="E110" s="171"/>
      <c r="F110" s="171"/>
      <c r="G110" s="171"/>
      <c r="H110" s="135" t="s">
        <v>237</v>
      </c>
      <c r="I110" s="149">
        <v>5199</v>
      </c>
      <c r="J110" s="149">
        <v>5199</v>
      </c>
      <c r="K110" s="149"/>
      <c r="L110" s="149">
        <f t="shared" si="25"/>
        <v>5199</v>
      </c>
      <c r="M110" s="171"/>
    </row>
    <row r="111" ht="18" customHeight="1" spans="1:13">
      <c r="A111" s="184">
        <v>110</v>
      </c>
      <c r="B111" s="171"/>
      <c r="C111" s="171"/>
      <c r="D111" s="171"/>
      <c r="E111" s="171"/>
      <c r="F111" s="171"/>
      <c r="G111" s="171"/>
      <c r="H111" s="154" t="s">
        <v>238</v>
      </c>
      <c r="I111" s="19">
        <f t="shared" ref="I111:K111" si="26">SUM(I112:I114)</f>
        <v>7665</v>
      </c>
      <c r="J111" s="19">
        <f t="shared" si="26"/>
        <v>7665</v>
      </c>
      <c r="K111" s="19">
        <f t="shared" si="26"/>
        <v>0</v>
      </c>
      <c r="L111" s="149">
        <f t="shared" si="25"/>
        <v>7665</v>
      </c>
      <c r="M111" s="171"/>
    </row>
    <row r="112" ht="18" customHeight="1" spans="1:13">
      <c r="A112" s="184">
        <v>111</v>
      </c>
      <c r="B112" s="171"/>
      <c r="C112" s="171"/>
      <c r="D112" s="171"/>
      <c r="E112" s="171"/>
      <c r="F112" s="171"/>
      <c r="G112" s="171"/>
      <c r="H112" s="135" t="s">
        <v>239</v>
      </c>
      <c r="I112" s="149">
        <v>3233</v>
      </c>
      <c r="J112" s="149">
        <v>3233</v>
      </c>
      <c r="K112" s="149"/>
      <c r="L112" s="149">
        <f t="shared" si="25"/>
        <v>3233</v>
      </c>
      <c r="M112" s="171"/>
    </row>
    <row r="113" ht="18" customHeight="1" spans="1:13">
      <c r="A113" s="184">
        <v>112</v>
      </c>
      <c r="B113" s="171"/>
      <c r="C113" s="171"/>
      <c r="D113" s="171"/>
      <c r="E113" s="171"/>
      <c r="F113" s="171"/>
      <c r="G113" s="171"/>
      <c r="H113" s="135" t="s">
        <v>240</v>
      </c>
      <c r="I113" s="149">
        <v>932</v>
      </c>
      <c r="J113" s="149">
        <v>932</v>
      </c>
      <c r="K113" s="149"/>
      <c r="L113" s="149">
        <f t="shared" si="25"/>
        <v>932</v>
      </c>
      <c r="M113" s="171"/>
    </row>
    <row r="114" ht="18" customHeight="1" spans="1:13">
      <c r="A114" s="184">
        <v>113</v>
      </c>
      <c r="B114" s="171"/>
      <c r="C114" s="171"/>
      <c r="D114" s="171"/>
      <c r="E114" s="171"/>
      <c r="F114" s="171"/>
      <c r="G114" s="171"/>
      <c r="H114" s="135" t="s">
        <v>241</v>
      </c>
      <c r="I114" s="149">
        <v>3500</v>
      </c>
      <c r="J114" s="149">
        <v>3500</v>
      </c>
      <c r="K114" s="149"/>
      <c r="L114" s="199">
        <f t="shared" si="25"/>
        <v>3500</v>
      </c>
      <c r="M114" s="171"/>
    </row>
    <row r="115" ht="18" customHeight="1" spans="1:13">
      <c r="A115" s="184">
        <v>114</v>
      </c>
      <c r="B115" s="171"/>
      <c r="C115" s="171"/>
      <c r="D115" s="171"/>
      <c r="E115" s="171"/>
      <c r="F115" s="171"/>
      <c r="G115" s="171"/>
      <c r="H115" s="154" t="s">
        <v>242</v>
      </c>
      <c r="I115" s="19">
        <f t="shared" ref="I115:K115" si="27">SUM(I116:I117)</f>
        <v>263</v>
      </c>
      <c r="J115" s="19">
        <f t="shared" si="27"/>
        <v>263</v>
      </c>
      <c r="K115" s="19">
        <f t="shared" si="27"/>
        <v>0</v>
      </c>
      <c r="L115" s="149">
        <f t="shared" ref="L115:L127" si="28">J115+K115</f>
        <v>263</v>
      </c>
      <c r="M115" s="171"/>
    </row>
    <row r="116" ht="18" customHeight="1" spans="1:13">
      <c r="A116" s="184">
        <v>115</v>
      </c>
      <c r="B116" s="171"/>
      <c r="C116" s="171"/>
      <c r="D116" s="171"/>
      <c r="E116" s="171"/>
      <c r="F116" s="171"/>
      <c r="G116" s="171"/>
      <c r="H116" s="135" t="s">
        <v>243</v>
      </c>
      <c r="I116" s="149">
        <v>263</v>
      </c>
      <c r="J116" s="149">
        <v>263</v>
      </c>
      <c r="K116" s="19"/>
      <c r="L116" s="149">
        <f t="shared" si="28"/>
        <v>263</v>
      </c>
      <c r="M116" s="171"/>
    </row>
    <row r="117" ht="18" customHeight="1" spans="1:13">
      <c r="A117" s="184">
        <v>116</v>
      </c>
      <c r="B117" s="171"/>
      <c r="C117" s="171"/>
      <c r="D117" s="171"/>
      <c r="E117" s="171"/>
      <c r="F117" s="171"/>
      <c r="G117" s="171"/>
      <c r="H117" s="135" t="s">
        <v>244</v>
      </c>
      <c r="I117" s="149">
        <v>0</v>
      </c>
      <c r="J117" s="149">
        <v>0</v>
      </c>
      <c r="K117" s="149"/>
      <c r="L117" s="149">
        <f t="shared" si="28"/>
        <v>0</v>
      </c>
      <c r="M117" s="171"/>
    </row>
    <row r="118" ht="18" customHeight="1" spans="1:13">
      <c r="A118" s="184">
        <v>117</v>
      </c>
      <c r="B118" s="171"/>
      <c r="C118" s="171"/>
      <c r="D118" s="171"/>
      <c r="E118" s="171"/>
      <c r="F118" s="171"/>
      <c r="G118" s="171"/>
      <c r="H118" s="154" t="s">
        <v>245</v>
      </c>
      <c r="I118" s="19">
        <f>SUM(I119:I121)</f>
        <v>494</v>
      </c>
      <c r="J118" s="19">
        <f>SUM(J119:J121)</f>
        <v>494</v>
      </c>
      <c r="K118" s="149"/>
      <c r="L118" s="149">
        <f t="shared" si="28"/>
        <v>494</v>
      </c>
      <c r="M118" s="186"/>
    </row>
    <row r="119" ht="18" customHeight="1" spans="1:13">
      <c r="A119" s="184">
        <v>118</v>
      </c>
      <c r="B119" s="171"/>
      <c r="C119" s="171"/>
      <c r="D119" s="171"/>
      <c r="E119" s="171"/>
      <c r="F119" s="171"/>
      <c r="G119" s="171"/>
      <c r="H119" s="135" t="s">
        <v>246</v>
      </c>
      <c r="I119" s="149">
        <v>173</v>
      </c>
      <c r="J119" s="149">
        <v>173</v>
      </c>
      <c r="K119" s="149"/>
      <c r="L119" s="149">
        <f t="shared" si="28"/>
        <v>173</v>
      </c>
      <c r="M119" s="171"/>
    </row>
    <row r="120" ht="18" customHeight="1" spans="1:13">
      <c r="A120" s="184">
        <v>119</v>
      </c>
      <c r="B120" s="171"/>
      <c r="C120" s="171"/>
      <c r="D120" s="171"/>
      <c r="E120" s="171"/>
      <c r="F120" s="171"/>
      <c r="G120" s="171"/>
      <c r="H120" s="135" t="s">
        <v>247</v>
      </c>
      <c r="I120" s="149">
        <v>0</v>
      </c>
      <c r="J120" s="149">
        <v>0</v>
      </c>
      <c r="K120" s="149"/>
      <c r="L120" s="149">
        <f t="shared" si="28"/>
        <v>0</v>
      </c>
      <c r="M120" s="171"/>
    </row>
    <row r="121" ht="18" customHeight="1" spans="1:13">
      <c r="A121" s="184">
        <v>120</v>
      </c>
      <c r="B121" s="171"/>
      <c r="C121" s="171"/>
      <c r="D121" s="171"/>
      <c r="E121" s="171"/>
      <c r="F121" s="171"/>
      <c r="G121" s="171"/>
      <c r="H121" s="135" t="s">
        <v>248</v>
      </c>
      <c r="I121" s="149">
        <v>321</v>
      </c>
      <c r="J121" s="149">
        <v>321</v>
      </c>
      <c r="K121" s="149"/>
      <c r="L121" s="149">
        <f t="shared" si="28"/>
        <v>321</v>
      </c>
      <c r="M121" s="171"/>
    </row>
    <row r="122" ht="18" customHeight="1" spans="1:13">
      <c r="A122" s="184">
        <v>121</v>
      </c>
      <c r="B122" s="171"/>
      <c r="C122" s="171"/>
      <c r="D122" s="171"/>
      <c r="E122" s="171"/>
      <c r="F122" s="171"/>
      <c r="G122" s="171"/>
      <c r="H122" s="154" t="s">
        <v>249</v>
      </c>
      <c r="I122" s="19">
        <f t="shared" ref="I122:K122" si="29">SUM(I123:I127)</f>
        <v>9025</v>
      </c>
      <c r="J122" s="19">
        <f t="shared" si="29"/>
        <v>9025</v>
      </c>
      <c r="K122" s="19">
        <f t="shared" si="29"/>
        <v>0</v>
      </c>
      <c r="L122" s="19">
        <f t="shared" si="28"/>
        <v>9025</v>
      </c>
      <c r="M122" s="171"/>
    </row>
    <row r="123" ht="18" customHeight="1" spans="1:13">
      <c r="A123" s="184">
        <v>122</v>
      </c>
      <c r="B123" s="171"/>
      <c r="C123" s="171"/>
      <c r="D123" s="171"/>
      <c r="E123" s="171"/>
      <c r="F123" s="171"/>
      <c r="G123" s="171"/>
      <c r="H123" s="135" t="s">
        <v>250</v>
      </c>
      <c r="I123" s="149">
        <v>8753</v>
      </c>
      <c r="J123" s="149">
        <v>8753</v>
      </c>
      <c r="K123" s="149"/>
      <c r="L123" s="149">
        <f t="shared" si="28"/>
        <v>8753</v>
      </c>
      <c r="M123" s="171"/>
    </row>
    <row r="124" ht="18" customHeight="1" spans="1:13">
      <c r="A124" s="184">
        <v>123</v>
      </c>
      <c r="B124" s="171"/>
      <c r="C124" s="171"/>
      <c r="D124" s="171"/>
      <c r="E124" s="171"/>
      <c r="F124" s="171"/>
      <c r="G124" s="171"/>
      <c r="H124" s="135" t="s">
        <v>251</v>
      </c>
      <c r="I124" s="149">
        <v>0</v>
      </c>
      <c r="J124" s="149">
        <v>0</v>
      </c>
      <c r="K124" s="149"/>
      <c r="L124" s="149">
        <f t="shared" si="28"/>
        <v>0</v>
      </c>
      <c r="M124" s="186"/>
    </row>
    <row r="125" ht="18" customHeight="1" spans="1:13">
      <c r="A125" s="184">
        <v>124</v>
      </c>
      <c r="B125" s="171"/>
      <c r="C125" s="171"/>
      <c r="D125" s="171"/>
      <c r="E125" s="171"/>
      <c r="F125" s="171"/>
      <c r="G125" s="171"/>
      <c r="H125" s="135" t="s">
        <v>252</v>
      </c>
      <c r="I125" s="149">
        <v>0</v>
      </c>
      <c r="J125" s="149">
        <v>0</v>
      </c>
      <c r="K125" s="19"/>
      <c r="L125" s="19">
        <f t="shared" si="28"/>
        <v>0</v>
      </c>
      <c r="M125" s="171"/>
    </row>
    <row r="126" ht="18" customHeight="1" spans="1:13">
      <c r="A126" s="184">
        <v>125</v>
      </c>
      <c r="B126" s="171"/>
      <c r="C126" s="171"/>
      <c r="D126" s="171"/>
      <c r="E126" s="171"/>
      <c r="F126" s="171"/>
      <c r="G126" s="171"/>
      <c r="H126" s="135" t="s">
        <v>253</v>
      </c>
      <c r="I126" s="149">
        <v>272</v>
      </c>
      <c r="J126" s="149">
        <v>272</v>
      </c>
      <c r="K126" s="19"/>
      <c r="L126" s="149">
        <f t="shared" si="28"/>
        <v>272</v>
      </c>
      <c r="M126" s="171"/>
    </row>
    <row r="127" ht="18" customHeight="1" spans="1:13">
      <c r="A127" s="184">
        <v>126</v>
      </c>
      <c r="B127" s="171"/>
      <c r="C127" s="171"/>
      <c r="D127" s="171"/>
      <c r="E127" s="171"/>
      <c r="F127" s="171"/>
      <c r="G127" s="171"/>
      <c r="H127" s="135" t="s">
        <v>254</v>
      </c>
      <c r="I127" s="149">
        <v>0</v>
      </c>
      <c r="J127" s="149">
        <v>0</v>
      </c>
      <c r="K127" s="149"/>
      <c r="L127" s="149">
        <f t="shared" si="28"/>
        <v>0</v>
      </c>
      <c r="M127" s="171"/>
    </row>
    <row r="128" ht="18" customHeight="1" spans="1:13">
      <c r="A128" s="184">
        <v>127</v>
      </c>
      <c r="B128" s="171"/>
      <c r="C128" s="171"/>
      <c r="D128" s="171"/>
      <c r="E128" s="171"/>
      <c r="F128" s="171"/>
      <c r="G128" s="171"/>
      <c r="H128" s="154" t="s">
        <v>255</v>
      </c>
      <c r="I128" s="19">
        <f t="shared" ref="I128:K128" si="30">SUM(I129:I131)</f>
        <v>6160</v>
      </c>
      <c r="J128" s="19">
        <f t="shared" si="30"/>
        <v>6160</v>
      </c>
      <c r="K128" s="19">
        <f t="shared" si="30"/>
        <v>0</v>
      </c>
      <c r="L128" s="149">
        <f t="shared" ref="L128:L133" si="31">J128+K128</f>
        <v>6160</v>
      </c>
      <c r="M128" s="186"/>
    </row>
    <row r="129" ht="18" customHeight="1" spans="1:13">
      <c r="A129" s="184">
        <v>128</v>
      </c>
      <c r="B129" s="171"/>
      <c r="C129" s="171"/>
      <c r="D129" s="171"/>
      <c r="E129" s="171"/>
      <c r="F129" s="171"/>
      <c r="G129" s="171"/>
      <c r="H129" s="135" t="s">
        <v>256</v>
      </c>
      <c r="I129" s="149">
        <v>268</v>
      </c>
      <c r="J129" s="149">
        <v>268</v>
      </c>
      <c r="K129" s="19"/>
      <c r="L129" s="149">
        <f t="shared" si="31"/>
        <v>268</v>
      </c>
      <c r="M129" s="171"/>
    </row>
    <row r="130" ht="18" customHeight="1" spans="1:13">
      <c r="A130" s="184">
        <v>129</v>
      </c>
      <c r="B130" s="171"/>
      <c r="C130" s="171"/>
      <c r="D130" s="171"/>
      <c r="E130" s="171"/>
      <c r="F130" s="171"/>
      <c r="G130" s="171"/>
      <c r="H130" s="135" t="s">
        <v>257</v>
      </c>
      <c r="I130" s="149">
        <v>5892</v>
      </c>
      <c r="J130" s="149">
        <v>5892</v>
      </c>
      <c r="K130" s="149"/>
      <c r="L130" s="149">
        <f t="shared" si="31"/>
        <v>5892</v>
      </c>
      <c r="M130" s="171"/>
    </row>
    <row r="131" ht="18" customHeight="1" spans="1:13">
      <c r="A131" s="184">
        <v>130</v>
      </c>
      <c r="B131" s="171"/>
      <c r="C131" s="171"/>
      <c r="D131" s="171"/>
      <c r="E131" s="171"/>
      <c r="F131" s="171"/>
      <c r="G131" s="171"/>
      <c r="H131" s="135" t="s">
        <v>258</v>
      </c>
      <c r="I131" s="149"/>
      <c r="J131" s="149"/>
      <c r="K131" s="149"/>
      <c r="L131" s="149">
        <f t="shared" si="31"/>
        <v>0</v>
      </c>
      <c r="M131" s="186"/>
    </row>
    <row r="132" ht="18" customHeight="1" spans="1:13">
      <c r="A132" s="184">
        <v>131</v>
      </c>
      <c r="B132" s="171"/>
      <c r="C132" s="171"/>
      <c r="D132" s="171"/>
      <c r="E132" s="171"/>
      <c r="F132" s="171"/>
      <c r="G132" s="171"/>
      <c r="H132" s="154" t="s">
        <v>259</v>
      </c>
      <c r="I132" s="19">
        <f t="shared" ref="I132:K132" si="32">SUM(I133:I137)</f>
        <v>676</v>
      </c>
      <c r="J132" s="19">
        <f t="shared" si="32"/>
        <v>676</v>
      </c>
      <c r="K132" s="19">
        <f t="shared" si="32"/>
        <v>0</v>
      </c>
      <c r="L132" s="149">
        <f t="shared" si="31"/>
        <v>676</v>
      </c>
      <c r="M132" s="171"/>
    </row>
    <row r="133" ht="18" customHeight="1" spans="1:13">
      <c r="A133" s="184">
        <v>132</v>
      </c>
      <c r="B133" s="171"/>
      <c r="C133" s="171"/>
      <c r="D133" s="171"/>
      <c r="E133" s="171"/>
      <c r="F133" s="171"/>
      <c r="G133" s="171"/>
      <c r="H133" s="135" t="s">
        <v>260</v>
      </c>
      <c r="I133" s="149">
        <v>571</v>
      </c>
      <c r="J133" s="149">
        <v>571</v>
      </c>
      <c r="K133" s="19">
        <f>SUM(K134:K136)</f>
        <v>0</v>
      </c>
      <c r="L133" s="149">
        <f t="shared" si="31"/>
        <v>571</v>
      </c>
      <c r="M133" s="171"/>
    </row>
    <row r="134" ht="18" customHeight="1" spans="1:13">
      <c r="A134" s="184">
        <v>133</v>
      </c>
      <c r="B134" s="171"/>
      <c r="C134" s="171"/>
      <c r="D134" s="171"/>
      <c r="E134" s="171"/>
      <c r="F134" s="171"/>
      <c r="G134" s="171"/>
      <c r="H134" s="135" t="s">
        <v>261</v>
      </c>
      <c r="I134" s="149"/>
      <c r="J134" s="149"/>
      <c r="K134" s="19"/>
      <c r="L134" s="149">
        <f t="shared" ref="L134:L140" si="33">J134+K134</f>
        <v>0</v>
      </c>
      <c r="M134" s="171"/>
    </row>
    <row r="135" ht="18" customHeight="1" spans="1:13">
      <c r="A135" s="184">
        <v>134</v>
      </c>
      <c r="B135" s="171"/>
      <c r="C135" s="171"/>
      <c r="D135" s="171"/>
      <c r="E135" s="171"/>
      <c r="F135" s="171"/>
      <c r="G135" s="171"/>
      <c r="H135" s="135" t="s">
        <v>262</v>
      </c>
      <c r="I135" s="149"/>
      <c r="J135" s="149"/>
      <c r="K135" s="149"/>
      <c r="L135" s="149">
        <f t="shared" si="33"/>
        <v>0</v>
      </c>
      <c r="M135" s="171"/>
    </row>
    <row r="136" ht="18" customHeight="1" spans="1:13">
      <c r="A136" s="184">
        <v>135</v>
      </c>
      <c r="B136" s="171"/>
      <c r="C136" s="171"/>
      <c r="D136" s="171"/>
      <c r="E136" s="171"/>
      <c r="F136" s="171"/>
      <c r="G136" s="171"/>
      <c r="H136" s="135" t="s">
        <v>263</v>
      </c>
      <c r="I136" s="149">
        <v>105</v>
      </c>
      <c r="J136" s="149">
        <v>105</v>
      </c>
      <c r="K136" s="149"/>
      <c r="L136" s="149">
        <f t="shared" si="33"/>
        <v>105</v>
      </c>
      <c r="M136" s="186"/>
    </row>
    <row r="137" ht="18" customHeight="1" spans="1:13">
      <c r="A137" s="184">
        <v>136</v>
      </c>
      <c r="B137" s="171"/>
      <c r="C137" s="171"/>
      <c r="D137" s="171"/>
      <c r="E137" s="171"/>
      <c r="F137" s="171"/>
      <c r="G137" s="171"/>
      <c r="H137" s="135" t="s">
        <v>264</v>
      </c>
      <c r="I137" s="149"/>
      <c r="J137" s="149"/>
      <c r="K137" s="19"/>
      <c r="L137" s="149">
        <f t="shared" si="33"/>
        <v>0</v>
      </c>
      <c r="M137" s="171"/>
    </row>
    <row r="138" ht="18" customHeight="1" spans="1:13">
      <c r="A138" s="184">
        <v>137</v>
      </c>
      <c r="B138" s="171"/>
      <c r="C138" s="171"/>
      <c r="D138" s="171"/>
      <c r="E138" s="171"/>
      <c r="F138" s="171"/>
      <c r="G138" s="171"/>
      <c r="H138" s="154" t="s">
        <v>265</v>
      </c>
      <c r="I138" s="19">
        <f t="shared" ref="I138:K138" si="34">SUM(I139:I143)</f>
        <v>1681</v>
      </c>
      <c r="J138" s="19">
        <f t="shared" si="34"/>
        <v>1681</v>
      </c>
      <c r="K138" s="19">
        <f t="shared" si="34"/>
        <v>-205</v>
      </c>
      <c r="L138" s="149">
        <f t="shared" si="33"/>
        <v>1476</v>
      </c>
      <c r="M138" s="171"/>
    </row>
    <row r="139" ht="18" customHeight="1" spans="1:13">
      <c r="A139" s="184">
        <v>138</v>
      </c>
      <c r="B139" s="171"/>
      <c r="C139" s="171"/>
      <c r="D139" s="171"/>
      <c r="E139" s="171"/>
      <c r="F139" s="171"/>
      <c r="G139" s="171"/>
      <c r="H139" s="135" t="s">
        <v>266</v>
      </c>
      <c r="I139" s="149">
        <v>869</v>
      </c>
      <c r="J139" s="149">
        <v>869</v>
      </c>
      <c r="K139" s="149"/>
      <c r="L139" s="149">
        <f t="shared" si="33"/>
        <v>869</v>
      </c>
      <c r="M139" s="171"/>
    </row>
    <row r="140" ht="18" customHeight="1" spans="1:13">
      <c r="A140" s="184">
        <v>139</v>
      </c>
      <c r="B140" s="171"/>
      <c r="C140" s="171"/>
      <c r="D140" s="171"/>
      <c r="E140" s="171"/>
      <c r="F140" s="171"/>
      <c r="G140" s="171"/>
      <c r="H140" s="135" t="s">
        <v>267</v>
      </c>
      <c r="I140" s="149">
        <v>812</v>
      </c>
      <c r="J140" s="149">
        <v>812</v>
      </c>
      <c r="K140" s="149">
        <v>-205</v>
      </c>
      <c r="L140" s="149">
        <f t="shared" si="33"/>
        <v>607</v>
      </c>
      <c r="M140" s="186"/>
    </row>
    <row r="141" ht="18" customHeight="1" spans="1:13">
      <c r="A141" s="184">
        <v>140</v>
      </c>
      <c r="B141" s="171"/>
      <c r="C141" s="171"/>
      <c r="D141" s="171"/>
      <c r="E141" s="171"/>
      <c r="F141" s="171"/>
      <c r="G141" s="171"/>
      <c r="H141" s="135" t="s">
        <v>268</v>
      </c>
      <c r="I141" s="149"/>
      <c r="J141" s="149"/>
      <c r="K141" s="149"/>
      <c r="L141" s="149">
        <f t="shared" ref="L141:L145" si="35">J141+K141</f>
        <v>0</v>
      </c>
      <c r="M141" s="171"/>
    </row>
    <row r="142" ht="18" customHeight="1" spans="1:13">
      <c r="A142" s="184">
        <v>141</v>
      </c>
      <c r="B142" s="171"/>
      <c r="C142" s="171"/>
      <c r="D142" s="171"/>
      <c r="E142" s="171"/>
      <c r="F142" s="171"/>
      <c r="G142" s="171"/>
      <c r="H142" s="135" t="s">
        <v>269</v>
      </c>
      <c r="I142" s="149"/>
      <c r="J142" s="149"/>
      <c r="K142" s="149"/>
      <c r="L142" s="149">
        <f t="shared" si="35"/>
        <v>0</v>
      </c>
      <c r="M142" s="171"/>
    </row>
    <row r="143" ht="18" customHeight="1" spans="1:13">
      <c r="A143" s="184">
        <v>142</v>
      </c>
      <c r="B143" s="171"/>
      <c r="C143" s="171"/>
      <c r="D143" s="171"/>
      <c r="E143" s="171"/>
      <c r="F143" s="171"/>
      <c r="G143" s="171"/>
      <c r="H143" s="135" t="s">
        <v>270</v>
      </c>
      <c r="I143" s="149"/>
      <c r="J143" s="149"/>
      <c r="K143" s="149"/>
      <c r="L143" s="149"/>
      <c r="M143" s="171"/>
    </row>
    <row r="144" ht="18" customHeight="1" spans="1:13">
      <c r="A144" s="184">
        <v>143</v>
      </c>
      <c r="B144" s="171"/>
      <c r="C144" s="171"/>
      <c r="D144" s="171"/>
      <c r="E144" s="171"/>
      <c r="F144" s="171"/>
      <c r="G144" s="171"/>
      <c r="H144" s="154" t="s">
        <v>271</v>
      </c>
      <c r="I144" s="19">
        <v>2922</v>
      </c>
      <c r="J144" s="19">
        <v>2922</v>
      </c>
      <c r="K144" s="19"/>
      <c r="L144" s="149">
        <f t="shared" si="35"/>
        <v>2922</v>
      </c>
      <c r="M144" s="171"/>
    </row>
    <row r="145" ht="18" customHeight="1" spans="1:13">
      <c r="A145" s="184">
        <v>144</v>
      </c>
      <c r="B145" s="171"/>
      <c r="C145" s="171"/>
      <c r="D145" s="171"/>
      <c r="E145" s="171"/>
      <c r="F145" s="171"/>
      <c r="G145" s="171"/>
      <c r="H145" s="135" t="s">
        <v>272</v>
      </c>
      <c r="I145" s="149">
        <v>0</v>
      </c>
      <c r="J145" s="149">
        <v>0</v>
      </c>
      <c r="K145" s="19"/>
      <c r="L145" s="149">
        <f t="shared" si="35"/>
        <v>0</v>
      </c>
      <c r="M145" s="171"/>
    </row>
    <row r="146" ht="18" customHeight="1" spans="1:13">
      <c r="A146" s="184">
        <v>145</v>
      </c>
      <c r="B146" s="171"/>
      <c r="C146" s="171"/>
      <c r="D146" s="171"/>
      <c r="E146" s="171"/>
      <c r="F146" s="171"/>
      <c r="G146" s="171"/>
      <c r="H146" s="154" t="s">
        <v>273</v>
      </c>
      <c r="I146" s="19">
        <f t="shared" ref="I146:K146" si="36">I147+I148</f>
        <v>10545</v>
      </c>
      <c r="J146" s="19">
        <f t="shared" si="36"/>
        <v>10545</v>
      </c>
      <c r="K146" s="19">
        <f t="shared" si="36"/>
        <v>0</v>
      </c>
      <c r="L146" s="149">
        <f t="shared" ref="L146:L152" si="37">J146+K146</f>
        <v>10545</v>
      </c>
      <c r="M146" s="186"/>
    </row>
    <row r="147" ht="18" customHeight="1" spans="1:13">
      <c r="A147" s="184">
        <v>146</v>
      </c>
      <c r="B147" s="171"/>
      <c r="C147" s="171"/>
      <c r="D147" s="171"/>
      <c r="E147" s="171"/>
      <c r="F147" s="171"/>
      <c r="G147" s="171"/>
      <c r="H147" s="135" t="s">
        <v>274</v>
      </c>
      <c r="I147" s="149">
        <v>10500</v>
      </c>
      <c r="J147" s="149">
        <v>10500</v>
      </c>
      <c r="K147" s="149"/>
      <c r="L147" s="149">
        <f t="shared" si="37"/>
        <v>10500</v>
      </c>
      <c r="M147" s="171"/>
    </row>
    <row r="148" ht="18" customHeight="1" spans="1:13">
      <c r="A148" s="184">
        <v>147</v>
      </c>
      <c r="B148" s="171"/>
      <c r="C148" s="171"/>
      <c r="D148" s="171"/>
      <c r="E148" s="171"/>
      <c r="F148" s="171"/>
      <c r="G148" s="171"/>
      <c r="H148" s="135" t="s">
        <v>275</v>
      </c>
      <c r="I148" s="149">
        <v>45</v>
      </c>
      <c r="J148" s="149">
        <v>45</v>
      </c>
      <c r="K148" s="19"/>
      <c r="L148" s="149">
        <f t="shared" si="37"/>
        <v>45</v>
      </c>
      <c r="M148" s="186"/>
    </row>
    <row r="149" ht="18" customHeight="1" spans="1:13">
      <c r="A149" s="184">
        <v>148</v>
      </c>
      <c r="B149" s="171"/>
      <c r="C149" s="171"/>
      <c r="D149" s="171"/>
      <c r="E149" s="171"/>
      <c r="F149" s="171"/>
      <c r="G149" s="171"/>
      <c r="H149" s="154" t="s">
        <v>276</v>
      </c>
      <c r="I149" s="19">
        <f>SUM(I150)</f>
        <v>3228</v>
      </c>
      <c r="J149" s="19">
        <f>SUM(J150)</f>
        <v>3228</v>
      </c>
      <c r="K149" s="19"/>
      <c r="L149" s="149">
        <f t="shared" si="37"/>
        <v>3228</v>
      </c>
      <c r="M149" s="186"/>
    </row>
    <row r="150" ht="18" customHeight="1" spans="1:13">
      <c r="A150" s="184">
        <v>149</v>
      </c>
      <c r="B150" s="171"/>
      <c r="C150" s="171"/>
      <c r="D150" s="171"/>
      <c r="E150" s="171"/>
      <c r="F150" s="171"/>
      <c r="G150" s="171"/>
      <c r="H150" s="135" t="s">
        <v>277</v>
      </c>
      <c r="I150" s="149">
        <v>3228</v>
      </c>
      <c r="J150" s="149">
        <v>3228</v>
      </c>
      <c r="K150" s="149"/>
      <c r="L150" s="149">
        <f t="shared" si="37"/>
        <v>3228</v>
      </c>
      <c r="M150" s="171"/>
    </row>
    <row r="151" ht="18" customHeight="1" spans="1:13">
      <c r="A151" s="184">
        <v>150</v>
      </c>
      <c r="B151" s="171"/>
      <c r="C151" s="171"/>
      <c r="D151" s="171"/>
      <c r="E151" s="171"/>
      <c r="F151" s="171"/>
      <c r="G151" s="171"/>
      <c r="H151" s="154" t="s">
        <v>278</v>
      </c>
      <c r="I151" s="19">
        <v>12</v>
      </c>
      <c r="J151" s="19">
        <v>12</v>
      </c>
      <c r="K151" s="149"/>
      <c r="L151" s="149">
        <f t="shared" si="37"/>
        <v>12</v>
      </c>
      <c r="M151" s="171"/>
    </row>
    <row r="152" ht="18" customHeight="1" spans="1:13">
      <c r="A152" s="184">
        <v>151</v>
      </c>
      <c r="B152" s="171"/>
      <c r="C152" s="171"/>
      <c r="D152" s="171"/>
      <c r="E152" s="171"/>
      <c r="F152" s="171"/>
      <c r="G152" s="171"/>
      <c r="H152" s="141" t="s">
        <v>61</v>
      </c>
      <c r="I152" s="19">
        <f t="shared" ref="I152:L152" si="38">I7+I28+I31+I38+I47+I53+I60+I77+I91+I99+I104+I111+I115+I118+I122+I128+I132+I144+I146+I149+I151+I138</f>
        <v>287027</v>
      </c>
      <c r="J152" s="19">
        <f t="shared" si="38"/>
        <v>287027</v>
      </c>
      <c r="K152" s="19">
        <f t="shared" si="38"/>
        <v>-4661</v>
      </c>
      <c r="L152" s="19">
        <f t="shared" si="38"/>
        <v>282366</v>
      </c>
      <c r="M152" s="171"/>
    </row>
    <row r="153" ht="18" customHeight="1" spans="1:13">
      <c r="A153" s="184">
        <v>152</v>
      </c>
      <c r="B153" s="171"/>
      <c r="C153" s="171"/>
      <c r="D153" s="171"/>
      <c r="E153" s="171"/>
      <c r="F153" s="171"/>
      <c r="G153" s="171"/>
      <c r="H153" s="201" t="s">
        <v>279</v>
      </c>
      <c r="I153" s="19">
        <f t="shared" ref="I153:L153" si="39">SUM(I154:I155)</f>
        <v>3127</v>
      </c>
      <c r="J153" s="19">
        <f t="shared" si="39"/>
        <v>3127</v>
      </c>
      <c r="K153" s="19"/>
      <c r="L153" s="19">
        <f t="shared" si="39"/>
        <v>3127</v>
      </c>
      <c r="M153" s="186"/>
    </row>
    <row r="154" ht="18" customHeight="1" spans="1:13">
      <c r="A154" s="184">
        <v>153</v>
      </c>
      <c r="B154" s="171"/>
      <c r="C154" s="171"/>
      <c r="D154" s="171"/>
      <c r="E154" s="171"/>
      <c r="F154" s="171"/>
      <c r="G154" s="171"/>
      <c r="H154" s="135" t="s">
        <v>280</v>
      </c>
      <c r="I154" s="149">
        <v>3127</v>
      </c>
      <c r="J154" s="149">
        <v>3127</v>
      </c>
      <c r="K154" s="19"/>
      <c r="L154" s="149">
        <f>J154+K154</f>
        <v>3127</v>
      </c>
      <c r="M154" s="171"/>
    </row>
    <row r="155" ht="18" customHeight="1" spans="1:13">
      <c r="A155" s="184">
        <v>154</v>
      </c>
      <c r="B155" s="171"/>
      <c r="C155" s="171"/>
      <c r="D155" s="171"/>
      <c r="E155" s="171"/>
      <c r="F155" s="171"/>
      <c r="G155" s="171"/>
      <c r="H155" s="135" t="s">
        <v>281</v>
      </c>
      <c r="I155" s="171">
        <v>0</v>
      </c>
      <c r="J155" s="171">
        <v>0</v>
      </c>
      <c r="K155" s="19"/>
      <c r="L155" s="149">
        <f>J155+K155</f>
        <v>0</v>
      </c>
      <c r="M155" s="186"/>
    </row>
    <row r="156" ht="18" customHeight="1" spans="1:13">
      <c r="A156" s="184">
        <v>155</v>
      </c>
      <c r="B156" s="171"/>
      <c r="C156" s="171"/>
      <c r="D156" s="171"/>
      <c r="E156" s="171"/>
      <c r="F156" s="171"/>
      <c r="G156" s="171"/>
      <c r="H156" s="154" t="s">
        <v>282</v>
      </c>
      <c r="I156" s="19">
        <f t="shared" ref="I156:L156" si="40">SUM(I157)</f>
        <v>616</v>
      </c>
      <c r="J156" s="19">
        <f t="shared" si="40"/>
        <v>616</v>
      </c>
      <c r="K156" s="19">
        <f t="shared" si="40"/>
        <v>2500</v>
      </c>
      <c r="L156" s="19">
        <f t="shared" si="40"/>
        <v>3116</v>
      </c>
      <c r="M156" s="171"/>
    </row>
    <row r="157" ht="18" customHeight="1" spans="1:13">
      <c r="A157" s="184">
        <v>156</v>
      </c>
      <c r="B157" s="171"/>
      <c r="C157" s="171"/>
      <c r="D157" s="171"/>
      <c r="E157" s="171"/>
      <c r="F157" s="171"/>
      <c r="G157" s="171"/>
      <c r="H157" s="135" t="s">
        <v>283</v>
      </c>
      <c r="I157" s="149">
        <v>616</v>
      </c>
      <c r="J157" s="149">
        <v>616</v>
      </c>
      <c r="K157" s="19">
        <v>2500</v>
      </c>
      <c r="L157" s="149">
        <f>J157+K157</f>
        <v>3116</v>
      </c>
      <c r="M157" s="186"/>
    </row>
    <row r="158" spans="8:8">
      <c r="H158" s="93"/>
    </row>
    <row r="159" spans="8:8">
      <c r="H159" s="93"/>
    </row>
    <row r="160" spans="8:8">
      <c r="H160" s="93"/>
    </row>
    <row r="161" spans="8:8">
      <c r="H161" s="93"/>
    </row>
    <row r="162" spans="8:8">
      <c r="H162" s="93"/>
    </row>
    <row r="163" spans="8:8">
      <c r="H163" s="93"/>
    </row>
    <row r="164" spans="8:8">
      <c r="H164" s="93"/>
    </row>
    <row r="165" spans="8:8">
      <c r="H165" s="93"/>
    </row>
    <row r="166" spans="8:8">
      <c r="H166" s="93"/>
    </row>
    <row r="167" spans="8:8">
      <c r="H167" s="93"/>
    </row>
    <row r="168" spans="8:8">
      <c r="H168" s="93"/>
    </row>
    <row r="169" spans="8:8">
      <c r="H169" s="93"/>
    </row>
    <row r="170" spans="8:8">
      <c r="H170" s="93"/>
    </row>
    <row r="171" spans="8:8">
      <c r="H171" s="93"/>
    </row>
  </sheetData>
  <mergeCells count="4">
    <mergeCell ref="A2:M2"/>
    <mergeCell ref="L3:M3"/>
    <mergeCell ref="B4:G4"/>
    <mergeCell ref="H4:M4"/>
  </mergeCells>
  <printOptions horizontalCentered="1"/>
  <pageMargins left="0.393055555555556" right="0.393055555555556" top="0.984027777777778" bottom="0.786805555555556" header="0.511805555555556" footer="0.511805555555556"/>
  <pageSetup paperSize="9" scale="87" firstPageNumber="12" orientation="landscape" useFirstPageNumber="1" horizontalDpi="600"/>
  <headerFooter differentOddEven="1">
    <oddFooter>&amp;R—　&amp;P　—</oddFooter>
    <evenFooter>&amp;L—　&amp;P　—</even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5"/>
  <sheetViews>
    <sheetView topLeftCell="A27" workbookViewId="0">
      <selection activeCell="D13" sqref="D13"/>
    </sheetView>
  </sheetViews>
  <sheetFormatPr defaultColWidth="9" defaultRowHeight="12" outlineLevelCol="6"/>
  <cols>
    <col min="1" max="1" width="4.25" style="95" customWidth="1"/>
    <col min="2" max="2" width="28.125" style="96" customWidth="1"/>
    <col min="3" max="3" width="35.875" style="96" customWidth="1"/>
    <col min="4" max="4" width="8.625" style="97" customWidth="1"/>
    <col min="5" max="5" width="34.75" style="96" customWidth="1"/>
    <col min="6" max="6" width="20.375" style="160" customWidth="1"/>
    <col min="7" max="7" width="9.375" style="94" customWidth="1"/>
    <col min="8" max="255" width="9" style="94" customWidth="1"/>
    <col min="256" max="16384" width="9" style="94"/>
  </cols>
  <sheetData>
    <row r="1" ht="18" customHeight="1" spans="1:1">
      <c r="A1" s="93" t="s">
        <v>284</v>
      </c>
    </row>
    <row r="2" ht="25.5" customHeight="1" spans="1:7">
      <c r="A2" s="101" t="s">
        <v>285</v>
      </c>
      <c r="B2" s="101"/>
      <c r="C2" s="101"/>
      <c r="D2" s="102"/>
      <c r="E2" s="101"/>
      <c r="F2" s="161"/>
      <c r="G2" s="101"/>
    </row>
    <row r="3" ht="21" customHeight="1" spans="1:7">
      <c r="A3" s="103"/>
      <c r="B3" s="103"/>
      <c r="C3" s="103"/>
      <c r="D3" s="104"/>
      <c r="E3" s="103"/>
      <c r="F3" s="162"/>
      <c r="G3" s="105" t="s">
        <v>286</v>
      </c>
    </row>
    <row r="4" ht="20.1" customHeight="1" spans="1:7">
      <c r="A4" s="106" t="s">
        <v>3</v>
      </c>
      <c r="B4" s="107" t="s">
        <v>287</v>
      </c>
      <c r="C4" s="107" t="s">
        <v>288</v>
      </c>
      <c r="D4" s="106" t="s">
        <v>289</v>
      </c>
      <c r="E4" s="106"/>
      <c r="F4" s="163" t="s">
        <v>290</v>
      </c>
      <c r="G4" s="164" t="s">
        <v>11</v>
      </c>
    </row>
    <row r="5" ht="20.1" customHeight="1" spans="1:7">
      <c r="A5" s="106"/>
      <c r="B5" s="107"/>
      <c r="C5" s="107"/>
      <c r="D5" s="106" t="s">
        <v>291</v>
      </c>
      <c r="E5" s="107" t="s">
        <v>12</v>
      </c>
      <c r="F5" s="163"/>
      <c r="G5" s="164"/>
    </row>
    <row r="6" ht="19.5" customHeight="1" spans="1:7">
      <c r="A6" s="109"/>
      <c r="B6" s="110" t="s">
        <v>292</v>
      </c>
      <c r="C6" s="111"/>
      <c r="D6" s="111"/>
      <c r="E6" s="112"/>
      <c r="F6" s="165">
        <f>F7+F20+F23+F26+F29+F36+F39+F43</f>
        <v>-2161</v>
      </c>
      <c r="G6" s="166"/>
    </row>
    <row r="7" s="93" customFormat="1" ht="19.5" customHeight="1" spans="1:7">
      <c r="A7" s="133"/>
      <c r="B7" s="167"/>
      <c r="C7" s="167"/>
      <c r="D7" s="168">
        <v>201</v>
      </c>
      <c r="E7" s="169" t="s">
        <v>16</v>
      </c>
      <c r="F7" s="170">
        <f>F8+F10+F17</f>
        <v>-2241</v>
      </c>
      <c r="G7" s="171"/>
    </row>
    <row r="8" s="93" customFormat="1" ht="19.5" customHeight="1" spans="1:7">
      <c r="A8" s="133"/>
      <c r="B8" s="167"/>
      <c r="C8" s="167"/>
      <c r="D8" s="172">
        <v>20103</v>
      </c>
      <c r="E8" s="167" t="s">
        <v>293</v>
      </c>
      <c r="F8" s="29">
        <v>-345</v>
      </c>
      <c r="G8" s="171"/>
    </row>
    <row r="9" s="93" customFormat="1" ht="19.5" customHeight="1" spans="1:7">
      <c r="A9" s="133">
        <v>1</v>
      </c>
      <c r="B9" s="167" t="s">
        <v>294</v>
      </c>
      <c r="C9" s="167" t="s">
        <v>295</v>
      </c>
      <c r="D9" s="172">
        <v>2010399</v>
      </c>
      <c r="E9" s="167" t="s">
        <v>296</v>
      </c>
      <c r="F9" s="29">
        <v>-345</v>
      </c>
      <c r="G9" s="171"/>
    </row>
    <row r="10" s="93" customFormat="1" ht="19.5" customHeight="1" spans="1:7">
      <c r="A10" s="133"/>
      <c r="B10" s="167"/>
      <c r="C10" s="167"/>
      <c r="D10" s="172">
        <v>20106</v>
      </c>
      <c r="E10" s="167" t="s">
        <v>297</v>
      </c>
      <c r="F10" s="29">
        <v>-1671</v>
      </c>
      <c r="G10" s="171"/>
    </row>
    <row r="11" s="93" customFormat="1" ht="19.5" customHeight="1" spans="1:7">
      <c r="A11" s="133">
        <v>2</v>
      </c>
      <c r="B11" s="167" t="s">
        <v>294</v>
      </c>
      <c r="C11" s="167" t="s">
        <v>298</v>
      </c>
      <c r="D11" s="172">
        <v>2010607</v>
      </c>
      <c r="E11" s="167" t="s">
        <v>299</v>
      </c>
      <c r="F11" s="29">
        <v>-71</v>
      </c>
      <c r="G11" s="171"/>
    </row>
    <row r="12" s="93" customFormat="1" ht="19.5" customHeight="1" spans="1:7">
      <c r="A12" s="133">
        <v>3</v>
      </c>
      <c r="B12" s="167" t="s">
        <v>294</v>
      </c>
      <c r="C12" s="167" t="s">
        <v>300</v>
      </c>
      <c r="D12" s="172">
        <v>2010608</v>
      </c>
      <c r="E12" s="167" t="s">
        <v>301</v>
      </c>
      <c r="F12" s="29">
        <v>-100</v>
      </c>
      <c r="G12" s="171"/>
    </row>
    <row r="13" s="93" customFormat="1" ht="19.5" customHeight="1" spans="1:7">
      <c r="A13" s="133">
        <v>4</v>
      </c>
      <c r="B13" s="167" t="s">
        <v>294</v>
      </c>
      <c r="C13" s="167" t="s">
        <v>302</v>
      </c>
      <c r="D13" s="172">
        <v>2010699</v>
      </c>
      <c r="E13" s="167" t="s">
        <v>303</v>
      </c>
      <c r="F13" s="29">
        <v>-70</v>
      </c>
      <c r="G13" s="171"/>
    </row>
    <row r="14" s="93" customFormat="1" ht="19.5" customHeight="1" spans="1:7">
      <c r="A14" s="133">
        <v>5</v>
      </c>
      <c r="B14" s="167" t="s">
        <v>294</v>
      </c>
      <c r="C14" s="167" t="s">
        <v>304</v>
      </c>
      <c r="D14" s="172">
        <v>2019999</v>
      </c>
      <c r="E14" s="167" t="s">
        <v>305</v>
      </c>
      <c r="F14" s="29">
        <v>-80</v>
      </c>
      <c r="G14" s="171"/>
    </row>
    <row r="15" s="93" customFormat="1" ht="19.5" customHeight="1" spans="1:7">
      <c r="A15" s="133">
        <v>6</v>
      </c>
      <c r="B15" s="167" t="s">
        <v>294</v>
      </c>
      <c r="C15" s="167" t="s">
        <v>306</v>
      </c>
      <c r="D15" s="172">
        <v>2019999</v>
      </c>
      <c r="E15" s="167" t="s">
        <v>305</v>
      </c>
      <c r="F15" s="29">
        <v>-250</v>
      </c>
      <c r="G15" s="171"/>
    </row>
    <row r="16" s="93" customFormat="1" ht="19.5" customHeight="1" spans="1:7">
      <c r="A16" s="133">
        <v>7</v>
      </c>
      <c r="B16" s="167" t="s">
        <v>294</v>
      </c>
      <c r="C16" s="167" t="s">
        <v>307</v>
      </c>
      <c r="D16" s="172">
        <v>2019999</v>
      </c>
      <c r="E16" s="167" t="s">
        <v>305</v>
      </c>
      <c r="F16" s="29">
        <v>-1100</v>
      </c>
      <c r="G16" s="171"/>
    </row>
    <row r="17" s="93" customFormat="1" ht="19.5" customHeight="1" spans="1:7">
      <c r="A17" s="133"/>
      <c r="B17" s="167"/>
      <c r="C17" s="167"/>
      <c r="D17" s="172">
        <v>20132</v>
      </c>
      <c r="E17" s="167" t="s">
        <v>308</v>
      </c>
      <c r="F17" s="29">
        <v>-225</v>
      </c>
      <c r="G17" s="171"/>
    </row>
    <row r="18" s="93" customFormat="1" ht="19.5" customHeight="1" spans="1:7">
      <c r="A18" s="133">
        <v>8</v>
      </c>
      <c r="B18" s="167" t="s">
        <v>309</v>
      </c>
      <c r="C18" s="167" t="s">
        <v>310</v>
      </c>
      <c r="D18" s="172">
        <v>2013299</v>
      </c>
      <c r="E18" s="167" t="s">
        <v>311</v>
      </c>
      <c r="F18" s="29">
        <v>-130</v>
      </c>
      <c r="G18" s="171"/>
    </row>
    <row r="19" s="93" customFormat="1" ht="19.5" customHeight="1" spans="1:7">
      <c r="A19" s="133">
        <v>9</v>
      </c>
      <c r="B19" s="167" t="s">
        <v>312</v>
      </c>
      <c r="C19" s="167" t="s">
        <v>313</v>
      </c>
      <c r="D19" s="172">
        <v>2013299</v>
      </c>
      <c r="E19" s="167" t="s">
        <v>311</v>
      </c>
      <c r="F19" s="29">
        <v>-95</v>
      </c>
      <c r="G19" s="171"/>
    </row>
    <row r="20" s="93" customFormat="1" ht="19.5" customHeight="1" spans="1:7">
      <c r="A20" s="133"/>
      <c r="B20" s="167"/>
      <c r="C20" s="167"/>
      <c r="D20" s="168">
        <v>207</v>
      </c>
      <c r="E20" s="173" t="s">
        <v>26</v>
      </c>
      <c r="F20" s="24">
        <f>F21</f>
        <v>-60</v>
      </c>
      <c r="G20" s="171"/>
    </row>
    <row r="21" s="93" customFormat="1" ht="19.5" customHeight="1" spans="1:7">
      <c r="A21" s="133"/>
      <c r="B21" s="167"/>
      <c r="C21" s="167"/>
      <c r="D21" s="172">
        <v>20701</v>
      </c>
      <c r="E21" s="167" t="s">
        <v>314</v>
      </c>
      <c r="F21" s="29">
        <v>-60</v>
      </c>
      <c r="G21" s="171"/>
    </row>
    <row r="22" s="93" customFormat="1" ht="19.5" customHeight="1" spans="1:7">
      <c r="A22" s="133">
        <v>10</v>
      </c>
      <c r="B22" s="167" t="s">
        <v>315</v>
      </c>
      <c r="C22" s="167" t="s">
        <v>316</v>
      </c>
      <c r="D22" s="172">
        <v>2070113</v>
      </c>
      <c r="E22" s="167" t="s">
        <v>317</v>
      </c>
      <c r="F22" s="29">
        <v>-60</v>
      </c>
      <c r="G22" s="171"/>
    </row>
    <row r="23" s="93" customFormat="1" ht="19.5" customHeight="1" spans="1:7">
      <c r="A23" s="133"/>
      <c r="B23" s="167"/>
      <c r="C23" s="167"/>
      <c r="D23" s="168">
        <v>208</v>
      </c>
      <c r="E23" s="173" t="s">
        <v>28</v>
      </c>
      <c r="F23" s="170">
        <f>F24</f>
        <v>-310</v>
      </c>
      <c r="G23" s="171"/>
    </row>
    <row r="24" s="93" customFormat="1" ht="19.5" customHeight="1" spans="1:7">
      <c r="A24" s="133"/>
      <c r="B24" s="167"/>
      <c r="C24" s="167"/>
      <c r="D24" s="172">
        <v>20808</v>
      </c>
      <c r="E24" s="167" t="s">
        <v>318</v>
      </c>
      <c r="F24" s="29">
        <v>-310</v>
      </c>
      <c r="G24" s="171"/>
    </row>
    <row r="25" s="93" customFormat="1" ht="19.5" customHeight="1" spans="1:7">
      <c r="A25" s="133">
        <v>11</v>
      </c>
      <c r="B25" s="167" t="s">
        <v>294</v>
      </c>
      <c r="C25" s="167" t="s">
        <v>319</v>
      </c>
      <c r="D25" s="172">
        <v>2080801</v>
      </c>
      <c r="E25" s="167" t="s">
        <v>320</v>
      </c>
      <c r="F25" s="29">
        <v>-310</v>
      </c>
      <c r="G25" s="171"/>
    </row>
    <row r="26" s="93" customFormat="1" ht="19.5" customHeight="1" spans="1:7">
      <c r="A26" s="133"/>
      <c r="B26" s="125"/>
      <c r="C26" s="167"/>
      <c r="D26" s="168">
        <v>210</v>
      </c>
      <c r="E26" s="173" t="s">
        <v>30</v>
      </c>
      <c r="F26" s="24">
        <f>F27</f>
        <v>-50</v>
      </c>
      <c r="G26" s="171"/>
    </row>
    <row r="27" s="93" customFormat="1" ht="19.5" customHeight="1" spans="1:7">
      <c r="A27" s="133"/>
      <c r="B27" s="125"/>
      <c r="C27" s="167"/>
      <c r="D27" s="172">
        <v>21002</v>
      </c>
      <c r="E27" s="167" t="s">
        <v>321</v>
      </c>
      <c r="F27" s="29">
        <v>-50</v>
      </c>
      <c r="G27" s="171"/>
    </row>
    <row r="28" s="93" customFormat="1" ht="19.5" customHeight="1" spans="1:7">
      <c r="A28" s="133">
        <v>12</v>
      </c>
      <c r="B28" s="125" t="s">
        <v>322</v>
      </c>
      <c r="C28" s="167" t="s">
        <v>323</v>
      </c>
      <c r="D28" s="172">
        <v>2100201</v>
      </c>
      <c r="E28" s="167" t="s">
        <v>324</v>
      </c>
      <c r="F28" s="29">
        <v>-50</v>
      </c>
      <c r="G28" s="171"/>
    </row>
    <row r="29" s="93" customFormat="1" ht="19.5" customHeight="1" spans="1:7">
      <c r="A29" s="133"/>
      <c r="B29" s="167"/>
      <c r="C29" s="167"/>
      <c r="D29" s="168">
        <v>212</v>
      </c>
      <c r="E29" s="173" t="s">
        <v>34</v>
      </c>
      <c r="F29" s="170">
        <f>F30</f>
        <v>-1711</v>
      </c>
      <c r="G29" s="171"/>
    </row>
    <row r="30" s="93" customFormat="1" ht="19.5" customHeight="1" spans="1:7">
      <c r="A30" s="133"/>
      <c r="B30" s="167"/>
      <c r="C30" s="167"/>
      <c r="D30" s="172">
        <v>21299</v>
      </c>
      <c r="E30" s="174" t="s">
        <v>325</v>
      </c>
      <c r="F30" s="29">
        <v>-1711</v>
      </c>
      <c r="G30" s="171"/>
    </row>
    <row r="31" s="93" customFormat="1" ht="19.5" customHeight="1" spans="1:7">
      <c r="A31" s="133">
        <v>13</v>
      </c>
      <c r="B31" s="167" t="s">
        <v>326</v>
      </c>
      <c r="C31" s="167" t="s">
        <v>327</v>
      </c>
      <c r="D31" s="172">
        <v>2129999</v>
      </c>
      <c r="E31" s="174" t="s">
        <v>325</v>
      </c>
      <c r="F31" s="29">
        <v>-123</v>
      </c>
      <c r="G31" s="171"/>
    </row>
    <row r="32" s="93" customFormat="1" ht="19.5" customHeight="1" spans="1:7">
      <c r="A32" s="133">
        <v>14</v>
      </c>
      <c r="B32" s="125" t="s">
        <v>328</v>
      </c>
      <c r="C32" s="167" t="s">
        <v>329</v>
      </c>
      <c r="D32" s="172">
        <v>2129999</v>
      </c>
      <c r="E32" s="174" t="s">
        <v>325</v>
      </c>
      <c r="F32" s="29">
        <v>-280</v>
      </c>
      <c r="G32" s="171"/>
    </row>
    <row r="33" s="93" customFormat="1" ht="19.5" customHeight="1" spans="1:7">
      <c r="A33" s="133">
        <v>15</v>
      </c>
      <c r="B33" s="125" t="s">
        <v>326</v>
      </c>
      <c r="C33" s="167" t="s">
        <v>330</v>
      </c>
      <c r="D33" s="172">
        <v>2129999</v>
      </c>
      <c r="E33" s="174" t="s">
        <v>325</v>
      </c>
      <c r="F33" s="29">
        <v>-400</v>
      </c>
      <c r="G33" s="171"/>
    </row>
    <row r="34" s="93" customFormat="1" ht="19.5" customHeight="1" spans="1:7">
      <c r="A34" s="133">
        <v>16</v>
      </c>
      <c r="B34" s="125" t="s">
        <v>331</v>
      </c>
      <c r="C34" s="167" t="s">
        <v>332</v>
      </c>
      <c r="D34" s="172">
        <v>2129999</v>
      </c>
      <c r="E34" s="174" t="s">
        <v>325</v>
      </c>
      <c r="F34" s="29">
        <v>-653</v>
      </c>
      <c r="G34" s="171"/>
    </row>
    <row r="35" s="93" customFormat="1" ht="19.5" customHeight="1" spans="1:7">
      <c r="A35" s="133">
        <v>17</v>
      </c>
      <c r="B35" s="125" t="s">
        <v>333</v>
      </c>
      <c r="C35" s="167" t="s">
        <v>334</v>
      </c>
      <c r="D35" s="172">
        <v>2129999</v>
      </c>
      <c r="E35" s="174" t="s">
        <v>325</v>
      </c>
      <c r="F35" s="29">
        <v>-255</v>
      </c>
      <c r="G35" s="171"/>
    </row>
    <row r="36" s="93" customFormat="1" ht="19.5" customHeight="1" spans="1:7">
      <c r="A36" s="133"/>
      <c r="B36" s="125"/>
      <c r="C36" s="167"/>
      <c r="D36" s="168">
        <v>213</v>
      </c>
      <c r="E36" s="173" t="s">
        <v>36</v>
      </c>
      <c r="F36" s="24">
        <f>F37</f>
        <v>-84</v>
      </c>
      <c r="G36" s="171"/>
    </row>
    <row r="37" s="93" customFormat="1" ht="19.5" customHeight="1" spans="1:7">
      <c r="A37" s="133"/>
      <c r="B37" s="125"/>
      <c r="C37" s="167"/>
      <c r="D37" s="172">
        <v>21307</v>
      </c>
      <c r="E37" s="167" t="s">
        <v>335</v>
      </c>
      <c r="F37" s="29">
        <v>-84</v>
      </c>
      <c r="G37" s="171"/>
    </row>
    <row r="38" s="93" customFormat="1" ht="19.5" customHeight="1" spans="1:7">
      <c r="A38" s="133">
        <v>18</v>
      </c>
      <c r="B38" s="125" t="s">
        <v>312</v>
      </c>
      <c r="C38" s="167" t="s">
        <v>336</v>
      </c>
      <c r="D38" s="172">
        <v>2130705</v>
      </c>
      <c r="E38" s="167" t="s">
        <v>337</v>
      </c>
      <c r="F38" s="29">
        <v>-84</v>
      </c>
      <c r="G38" s="171"/>
    </row>
    <row r="39" s="93" customFormat="1" ht="19.5" customHeight="1" spans="1:7">
      <c r="A39" s="133"/>
      <c r="B39" s="125"/>
      <c r="C39" s="167"/>
      <c r="D39" s="168">
        <v>224</v>
      </c>
      <c r="E39" s="173" t="s">
        <v>338</v>
      </c>
      <c r="F39" s="24">
        <f>F40</f>
        <v>-205</v>
      </c>
      <c r="G39" s="171"/>
    </row>
    <row r="40" s="93" customFormat="1" ht="19.5" customHeight="1" spans="1:7">
      <c r="A40" s="133"/>
      <c r="B40" s="125"/>
      <c r="C40" s="167"/>
      <c r="D40" s="172">
        <v>22402</v>
      </c>
      <c r="E40" s="167" t="s">
        <v>339</v>
      </c>
      <c r="F40" s="29">
        <v>-205</v>
      </c>
      <c r="G40" s="171"/>
    </row>
    <row r="41" s="93" customFormat="1" ht="19.5" customHeight="1" spans="1:7">
      <c r="A41" s="133">
        <v>19</v>
      </c>
      <c r="B41" s="125" t="s">
        <v>340</v>
      </c>
      <c r="C41" s="167" t="s">
        <v>341</v>
      </c>
      <c r="D41" s="172">
        <v>2240201</v>
      </c>
      <c r="E41" s="167" t="s">
        <v>342</v>
      </c>
      <c r="F41" s="29">
        <v>-121</v>
      </c>
      <c r="G41" s="171"/>
    </row>
    <row r="42" s="93" customFormat="1" ht="19.5" customHeight="1" spans="1:7">
      <c r="A42" s="133">
        <v>20</v>
      </c>
      <c r="B42" s="125" t="s">
        <v>340</v>
      </c>
      <c r="C42" s="167" t="s">
        <v>343</v>
      </c>
      <c r="D42" s="172">
        <v>2240201</v>
      </c>
      <c r="E42" s="167" t="s">
        <v>342</v>
      </c>
      <c r="F42" s="29">
        <v>-84</v>
      </c>
      <c r="G42" s="171"/>
    </row>
    <row r="43" s="93" customFormat="1" ht="19.5" customHeight="1" spans="1:7">
      <c r="A43" s="133"/>
      <c r="B43" s="167"/>
      <c r="C43" s="167"/>
      <c r="D43" s="168">
        <v>231</v>
      </c>
      <c r="E43" s="173" t="s">
        <v>71</v>
      </c>
      <c r="F43" s="24">
        <f>F44</f>
        <v>2500</v>
      </c>
      <c r="G43" s="167"/>
    </row>
    <row r="44" s="93" customFormat="1" ht="19.5" customHeight="1" spans="1:7">
      <c r="A44" s="133"/>
      <c r="B44" s="175"/>
      <c r="C44" s="175"/>
      <c r="D44" s="172">
        <v>23103</v>
      </c>
      <c r="E44" s="174" t="s">
        <v>344</v>
      </c>
      <c r="F44" s="29">
        <v>2500</v>
      </c>
      <c r="G44" s="135"/>
    </row>
    <row r="45" s="93" customFormat="1" ht="19.5" customHeight="1" spans="1:7">
      <c r="A45" s="133">
        <v>21</v>
      </c>
      <c r="B45" s="175" t="s">
        <v>294</v>
      </c>
      <c r="C45" s="175" t="s">
        <v>345</v>
      </c>
      <c r="D45" s="172">
        <v>2310301</v>
      </c>
      <c r="E45" s="174" t="s">
        <v>346</v>
      </c>
      <c r="F45" s="29">
        <v>2500</v>
      </c>
      <c r="G45" s="135"/>
    </row>
  </sheetData>
  <mergeCells count="9">
    <mergeCell ref="A2:G2"/>
    <mergeCell ref="A3:E3"/>
    <mergeCell ref="D4:E4"/>
    <mergeCell ref="B6:E6"/>
    <mergeCell ref="A4:A5"/>
    <mergeCell ref="B4:B5"/>
    <mergeCell ref="C4:C5"/>
    <mergeCell ref="F4:F5"/>
    <mergeCell ref="G4:G5"/>
  </mergeCells>
  <printOptions horizontalCentered="1"/>
  <pageMargins left="0.786805555555556" right="0.786805555555556" top="0.984027777777778" bottom="0.826388888888889" header="0.511805555555556" footer="0.511805555555556"/>
  <pageSetup paperSize="9" scale="85" firstPageNumber="18" orientation="landscape" useFirstPageNumber="1" horizontalDpi="600"/>
  <headerFooter differentOddEven="1">
    <oddFooter>&amp;R—　&amp;P　—</oddFooter>
    <evenFooter>&amp;L—　&amp;P　—</even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2"/>
  <sheetViews>
    <sheetView workbookViewId="0">
      <selection activeCell="P9" sqref="P9"/>
    </sheetView>
  </sheetViews>
  <sheetFormatPr defaultColWidth="9" defaultRowHeight="14.25"/>
  <cols>
    <col min="1" max="1" width="26.625" customWidth="1"/>
    <col min="2" max="2" width="9.875" customWidth="1"/>
    <col min="3" max="3" width="9.5" customWidth="1"/>
    <col min="4" max="4" width="7.5" style="136" customWidth="1"/>
    <col min="5" max="5" width="10.5" style="136" customWidth="1"/>
    <col min="6" max="6" width="5" customWidth="1"/>
    <col min="7" max="7" width="21" customWidth="1"/>
    <col min="8" max="8" width="10" customWidth="1"/>
    <col min="9" max="9" width="9.375" customWidth="1"/>
    <col min="10" max="10" width="7.5" style="136" customWidth="1"/>
    <col min="11" max="11" width="10.875" style="136" customWidth="1"/>
    <col min="12" max="12" width="6.25" customWidth="1"/>
  </cols>
  <sheetData>
    <row r="1" ht="18" customHeight="1" spans="1:12">
      <c r="A1" s="153" t="s">
        <v>347</v>
      </c>
      <c r="B1" s="99"/>
      <c r="C1" s="99"/>
      <c r="D1" s="99"/>
      <c r="E1" s="153"/>
      <c r="F1" s="153"/>
      <c r="G1" s="100"/>
      <c r="H1" s="99"/>
      <c r="I1" s="99"/>
      <c r="J1" s="99"/>
      <c r="K1" s="99"/>
      <c r="L1" s="99"/>
    </row>
    <row r="2" ht="24" customHeight="1" spans="1:12">
      <c r="A2" s="139" t="s">
        <v>348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</row>
    <row r="3" ht="18" customHeight="1" spans="1:12">
      <c r="A3" s="153"/>
      <c r="B3" s="140"/>
      <c r="C3" s="140"/>
      <c r="D3" s="140"/>
      <c r="E3" s="153"/>
      <c r="F3" s="153"/>
      <c r="G3" s="140"/>
      <c r="H3" s="140"/>
      <c r="I3" s="140"/>
      <c r="J3" s="140"/>
      <c r="K3" s="157" t="s">
        <v>2</v>
      </c>
      <c r="L3" s="157"/>
    </row>
    <row r="4" ht="38.25" customHeight="1" spans="1:12">
      <c r="A4" s="141" t="s">
        <v>12</v>
      </c>
      <c r="B4" s="142" t="s">
        <v>7</v>
      </c>
      <c r="C4" s="142" t="s">
        <v>8</v>
      </c>
      <c r="D4" s="142" t="s">
        <v>9</v>
      </c>
      <c r="E4" s="142" t="s">
        <v>10</v>
      </c>
      <c r="F4" s="145" t="s">
        <v>11</v>
      </c>
      <c r="G4" s="141" t="s">
        <v>12</v>
      </c>
      <c r="H4" s="142" t="s">
        <v>7</v>
      </c>
      <c r="I4" s="142" t="s">
        <v>8</v>
      </c>
      <c r="J4" s="142" t="s">
        <v>9</v>
      </c>
      <c r="K4" s="142" t="s">
        <v>10</v>
      </c>
      <c r="L4" s="145" t="s">
        <v>11</v>
      </c>
    </row>
    <row r="5" ht="20.1" customHeight="1" spans="1:12">
      <c r="A5" s="145" t="s">
        <v>349</v>
      </c>
      <c r="B5" s="19">
        <f>B6+B17</f>
        <v>52246</v>
      </c>
      <c r="C5" s="19">
        <f>C6+C17</f>
        <v>65446</v>
      </c>
      <c r="D5" s="19">
        <f>D6+D17</f>
        <v>35212</v>
      </c>
      <c r="E5" s="19">
        <f>C5+D5</f>
        <v>100658</v>
      </c>
      <c r="F5" s="135"/>
      <c r="G5" s="145" t="s">
        <v>350</v>
      </c>
      <c r="H5" s="19">
        <f t="shared" ref="H5:I5" si="0">H6+H14+H17+H18+H19+H20</f>
        <v>52246</v>
      </c>
      <c r="I5" s="19">
        <f t="shared" si="0"/>
        <v>65446</v>
      </c>
      <c r="J5" s="19">
        <f>J6+J14+J17+J18+J19+J20+J21</f>
        <v>35212</v>
      </c>
      <c r="K5" s="19">
        <f>I5+J5</f>
        <v>100658</v>
      </c>
      <c r="L5" s="158"/>
    </row>
    <row r="6" ht="20.1" customHeight="1" spans="1:12">
      <c r="A6" s="147" t="s">
        <v>351</v>
      </c>
      <c r="B6" s="19">
        <f>SUM(B7:B16)</f>
        <v>49030</v>
      </c>
      <c r="C6" s="19">
        <f>SUM(C7:C16)</f>
        <v>49030</v>
      </c>
      <c r="D6" s="19">
        <f>SUM(D7:D13)</f>
        <v>-6588</v>
      </c>
      <c r="E6" s="19">
        <f>C6+D6</f>
        <v>42442</v>
      </c>
      <c r="F6" s="135"/>
      <c r="G6" s="147" t="s">
        <v>352</v>
      </c>
      <c r="H6" s="19">
        <f>SUM(H7:H12)</f>
        <v>38743</v>
      </c>
      <c r="I6" s="19">
        <f>SUM(I7:I12)</f>
        <v>51943</v>
      </c>
      <c r="J6" s="19">
        <f>SUM(J7:J11)</f>
        <v>39851</v>
      </c>
      <c r="K6" s="19">
        <f t="shared" ref="K6:K15" si="1">I6+J6</f>
        <v>91794</v>
      </c>
      <c r="L6" s="158"/>
    </row>
    <row r="7" ht="20.1" customHeight="1" spans="1:12">
      <c r="A7" s="70" t="s">
        <v>353</v>
      </c>
      <c r="B7" s="149">
        <v>900</v>
      </c>
      <c r="C7" s="149">
        <v>900</v>
      </c>
      <c r="D7" s="149">
        <v>-857</v>
      </c>
      <c r="E7" s="149">
        <f t="shared" ref="E7:E13" si="2">C7+D7</f>
        <v>43</v>
      </c>
      <c r="F7" s="135"/>
      <c r="G7" s="50" t="s">
        <v>354</v>
      </c>
      <c r="H7" s="149"/>
      <c r="I7" s="149"/>
      <c r="J7" s="149"/>
      <c r="K7" s="19">
        <f t="shared" si="1"/>
        <v>0</v>
      </c>
      <c r="L7" s="159"/>
    </row>
    <row r="8" ht="20.1" customHeight="1" spans="1:12">
      <c r="A8" s="70" t="s">
        <v>355</v>
      </c>
      <c r="B8" s="149">
        <v>350</v>
      </c>
      <c r="C8" s="149">
        <v>350</v>
      </c>
      <c r="D8" s="149">
        <v>224</v>
      </c>
      <c r="E8" s="149">
        <f t="shared" si="2"/>
        <v>574</v>
      </c>
      <c r="F8" s="135"/>
      <c r="G8" s="50" t="s">
        <v>28</v>
      </c>
      <c r="H8" s="149">
        <v>69</v>
      </c>
      <c r="I8" s="149">
        <v>69</v>
      </c>
      <c r="J8" s="149"/>
      <c r="K8" s="19">
        <f t="shared" si="1"/>
        <v>69</v>
      </c>
      <c r="L8" s="159"/>
    </row>
    <row r="9" ht="20.1" customHeight="1" spans="1:12">
      <c r="A9" s="70" t="s">
        <v>356</v>
      </c>
      <c r="B9" s="149">
        <v>45000</v>
      </c>
      <c r="C9" s="149">
        <v>45000</v>
      </c>
      <c r="D9" s="149">
        <v>-7516</v>
      </c>
      <c r="E9" s="149">
        <f t="shared" si="2"/>
        <v>37484</v>
      </c>
      <c r="F9" s="135"/>
      <c r="G9" s="50" t="s">
        <v>34</v>
      </c>
      <c r="H9" s="149">
        <v>38447</v>
      </c>
      <c r="I9" s="149">
        <v>38447</v>
      </c>
      <c r="J9" s="149">
        <v>-1949</v>
      </c>
      <c r="K9" s="19">
        <f t="shared" si="1"/>
        <v>36498</v>
      </c>
      <c r="L9" s="159"/>
    </row>
    <row r="10" ht="20.1" customHeight="1" spans="1:12">
      <c r="A10" s="70" t="s">
        <v>357</v>
      </c>
      <c r="B10" s="149">
        <v>30</v>
      </c>
      <c r="C10" s="149">
        <v>30</v>
      </c>
      <c r="D10" s="149">
        <v>-12</v>
      </c>
      <c r="E10" s="149">
        <f t="shared" si="2"/>
        <v>18</v>
      </c>
      <c r="F10" s="135"/>
      <c r="G10" s="50" t="s">
        <v>36</v>
      </c>
      <c r="H10" s="149"/>
      <c r="I10" s="149">
        <v>0</v>
      </c>
      <c r="J10" s="149"/>
      <c r="K10" s="19">
        <f t="shared" si="1"/>
        <v>0</v>
      </c>
      <c r="L10" s="159"/>
    </row>
    <row r="11" ht="20.1" customHeight="1" spans="1:12">
      <c r="A11" s="70" t="s">
        <v>358</v>
      </c>
      <c r="B11" s="149">
        <v>2050</v>
      </c>
      <c r="C11" s="149">
        <v>2050</v>
      </c>
      <c r="D11" s="149">
        <v>1593</v>
      </c>
      <c r="E11" s="149">
        <f t="shared" si="2"/>
        <v>3643</v>
      </c>
      <c r="F11" s="135"/>
      <c r="G11" s="70" t="s">
        <v>53</v>
      </c>
      <c r="H11" s="149">
        <v>227</v>
      </c>
      <c r="I11" s="149">
        <v>13427</v>
      </c>
      <c r="J11" s="149">
        <v>41800</v>
      </c>
      <c r="K11" s="19">
        <f t="shared" si="1"/>
        <v>55227</v>
      </c>
      <c r="L11" s="159"/>
    </row>
    <row r="12" ht="20.1" customHeight="1" spans="1:12">
      <c r="A12" s="70" t="s">
        <v>359</v>
      </c>
      <c r="B12" s="149">
        <v>700</v>
      </c>
      <c r="C12" s="149">
        <v>700</v>
      </c>
      <c r="D12" s="149">
        <v>-20</v>
      </c>
      <c r="E12" s="149">
        <f t="shared" si="2"/>
        <v>680</v>
      </c>
      <c r="F12" s="135"/>
      <c r="G12" s="50"/>
      <c r="H12" s="149"/>
      <c r="I12" s="149"/>
      <c r="J12" s="149"/>
      <c r="K12" s="19">
        <f t="shared" si="1"/>
        <v>0</v>
      </c>
      <c r="L12" s="159"/>
    </row>
    <row r="13" ht="20.1" customHeight="1" spans="1:12">
      <c r="A13" s="50" t="s">
        <v>360</v>
      </c>
      <c r="B13" s="149"/>
      <c r="C13" s="149"/>
      <c r="D13" s="149"/>
      <c r="E13" s="149"/>
      <c r="F13" s="135"/>
      <c r="G13" s="28"/>
      <c r="H13" s="149"/>
      <c r="I13" s="149"/>
      <c r="J13" s="149"/>
      <c r="K13" s="19">
        <f t="shared" si="1"/>
        <v>0</v>
      </c>
      <c r="L13" s="159"/>
    </row>
    <row r="14" ht="20.1" customHeight="1" spans="1:12">
      <c r="A14" s="50"/>
      <c r="B14" s="149"/>
      <c r="C14" s="149"/>
      <c r="D14" s="149"/>
      <c r="E14" s="149"/>
      <c r="F14" s="135"/>
      <c r="G14" s="147" t="s">
        <v>361</v>
      </c>
      <c r="H14" s="19">
        <f t="shared" ref="H14:I14" si="3">SUM(H15:H16)</f>
        <v>8570</v>
      </c>
      <c r="I14" s="19">
        <f t="shared" si="3"/>
        <v>8570</v>
      </c>
      <c r="J14" s="19">
        <f>J15+J16</f>
        <v>-2988</v>
      </c>
      <c r="K14" s="19">
        <f t="shared" si="1"/>
        <v>5582</v>
      </c>
      <c r="L14" s="158"/>
    </row>
    <row r="15" ht="20.1" customHeight="1" spans="1:12">
      <c r="A15" s="50"/>
      <c r="B15" s="149"/>
      <c r="C15" s="149"/>
      <c r="D15" s="149"/>
      <c r="E15" s="149"/>
      <c r="F15" s="135"/>
      <c r="G15" s="50" t="s">
        <v>67</v>
      </c>
      <c r="H15" s="149">
        <v>8570</v>
      </c>
      <c r="I15" s="149">
        <v>8570</v>
      </c>
      <c r="J15" s="149">
        <v>-6264</v>
      </c>
      <c r="K15" s="19">
        <f t="shared" si="1"/>
        <v>2306</v>
      </c>
      <c r="L15" s="159"/>
    </row>
    <row r="16" ht="20.1" customHeight="1" spans="1:12">
      <c r="A16" s="50"/>
      <c r="B16" s="149"/>
      <c r="C16" s="149"/>
      <c r="D16" s="149"/>
      <c r="E16" s="149"/>
      <c r="F16" s="135"/>
      <c r="G16" s="50" t="s">
        <v>69</v>
      </c>
      <c r="H16" s="149"/>
      <c r="I16" s="149"/>
      <c r="J16" s="149">
        <v>3276</v>
      </c>
      <c r="K16" s="19">
        <f t="shared" ref="K16:K21" si="4">I16+J16</f>
        <v>3276</v>
      </c>
      <c r="L16" s="159"/>
    </row>
    <row r="17" ht="20.1" customHeight="1" spans="1:12">
      <c r="A17" s="154" t="s">
        <v>362</v>
      </c>
      <c r="B17" s="19">
        <f>SUM(B18:B21)</f>
        <v>3216</v>
      </c>
      <c r="C17" s="19">
        <f>SUM(C18:C21)</f>
        <v>16416</v>
      </c>
      <c r="D17" s="19">
        <f>SUM(D18:D21)</f>
        <v>41800</v>
      </c>
      <c r="E17" s="19">
        <f>C17+D17</f>
        <v>58216</v>
      </c>
      <c r="F17" s="154"/>
      <c r="G17" s="147" t="s">
        <v>363</v>
      </c>
      <c r="H17" s="19"/>
      <c r="I17" s="19"/>
      <c r="J17" s="19"/>
      <c r="K17" s="19">
        <f t="shared" si="4"/>
        <v>0</v>
      </c>
      <c r="L17" s="159"/>
    </row>
    <row r="18" ht="20.1" customHeight="1" spans="1:12">
      <c r="A18" s="50" t="s">
        <v>364</v>
      </c>
      <c r="B18" s="149">
        <v>7</v>
      </c>
      <c r="C18" s="149">
        <v>7</v>
      </c>
      <c r="D18" s="149"/>
      <c r="E18" s="149">
        <f>C18+D18</f>
        <v>7</v>
      </c>
      <c r="F18" s="135"/>
      <c r="G18" s="147" t="s">
        <v>365</v>
      </c>
      <c r="H18" s="19"/>
      <c r="I18" s="19"/>
      <c r="J18" s="19"/>
      <c r="K18" s="19">
        <f t="shared" si="4"/>
        <v>0</v>
      </c>
      <c r="L18" s="159"/>
    </row>
    <row r="19" ht="20.1" customHeight="1" spans="1:12">
      <c r="A19" s="50" t="s">
        <v>68</v>
      </c>
      <c r="B19" s="149">
        <v>3209</v>
      </c>
      <c r="C19" s="149">
        <v>3209</v>
      </c>
      <c r="D19" s="149"/>
      <c r="E19" s="149">
        <f>C19+D19</f>
        <v>3209</v>
      </c>
      <c r="F19" s="135"/>
      <c r="G19" s="147" t="s">
        <v>366</v>
      </c>
      <c r="H19" s="19">
        <v>4734</v>
      </c>
      <c r="I19" s="19">
        <v>4734</v>
      </c>
      <c r="J19" s="19">
        <v>-1506</v>
      </c>
      <c r="K19" s="19">
        <f t="shared" si="4"/>
        <v>3228</v>
      </c>
      <c r="L19" s="159"/>
    </row>
    <row r="20" ht="20.1" customHeight="1" spans="1:12">
      <c r="A20" s="50" t="s">
        <v>367</v>
      </c>
      <c r="B20" s="149"/>
      <c r="C20" s="149">
        <v>0</v>
      </c>
      <c r="D20" s="149"/>
      <c r="E20" s="149">
        <f>C20+D20</f>
        <v>0</v>
      </c>
      <c r="F20" s="135"/>
      <c r="G20" s="147" t="s">
        <v>368</v>
      </c>
      <c r="H20" s="19">
        <v>199</v>
      </c>
      <c r="I20" s="19">
        <v>199</v>
      </c>
      <c r="J20" s="19">
        <v>-145</v>
      </c>
      <c r="K20" s="19">
        <f t="shared" si="4"/>
        <v>54</v>
      </c>
      <c r="L20" s="159"/>
    </row>
    <row r="21" ht="33.95" customHeight="1" spans="1:12">
      <c r="A21" s="50" t="s">
        <v>74</v>
      </c>
      <c r="B21" s="149"/>
      <c r="C21" s="149">
        <v>13200</v>
      </c>
      <c r="D21" s="149">
        <v>41800</v>
      </c>
      <c r="E21" s="149">
        <f>C21+D21</f>
        <v>55000</v>
      </c>
      <c r="F21" s="135"/>
      <c r="G21" s="155" t="s">
        <v>369</v>
      </c>
      <c r="H21" s="19"/>
      <c r="I21" s="19"/>
      <c r="J21" s="19"/>
      <c r="K21" s="19">
        <f t="shared" si="4"/>
        <v>0</v>
      </c>
      <c r="L21" s="159"/>
    </row>
    <row r="22" ht="18" customHeight="1" spans="6:6">
      <c r="F22" s="156"/>
    </row>
  </sheetData>
  <mergeCells count="2">
    <mergeCell ref="A2:L2"/>
    <mergeCell ref="K3:L3"/>
  </mergeCells>
  <pageMargins left="0.747916666666667" right="0.747916666666667" top="0.984027777777778" bottom="0.984027777777778" header="0.511805555555556" footer="0.511805555555556"/>
  <pageSetup paperSize="9" scale="90" firstPageNumber="20" orientation="landscape" useFirstPageNumber="1" horizontalDpi="600"/>
  <headerFooter differentOddEven="1">
    <oddFooter>&amp;R—　&amp;P　—</oddFooter>
    <evenFooter>&amp;L—　&amp;P　—</even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6"/>
  <sheetViews>
    <sheetView topLeftCell="A9" workbookViewId="0">
      <selection activeCell="O21" sqref="O21"/>
    </sheetView>
  </sheetViews>
  <sheetFormatPr defaultColWidth="9" defaultRowHeight="14.25"/>
  <cols>
    <col min="1" max="1" width="27.75" style="136" customWidth="1"/>
    <col min="2" max="2" width="10.625" style="136" customWidth="1"/>
    <col min="3" max="3" width="9.625" style="136" customWidth="1"/>
    <col min="4" max="4" width="8.625" style="136" customWidth="1"/>
    <col min="5" max="5" width="9.75" style="136" customWidth="1"/>
    <col min="6" max="6" width="6.625" style="136" customWidth="1"/>
    <col min="7" max="7" width="27" style="136" customWidth="1"/>
    <col min="8" max="8" width="10.625" style="136" customWidth="1"/>
    <col min="9" max="9" width="10.125" style="136" customWidth="1"/>
    <col min="10" max="10" width="8" style="136" customWidth="1"/>
    <col min="11" max="11" width="9.375" style="136" customWidth="1"/>
    <col min="12" max="12" width="9.25" style="136" customWidth="1"/>
    <col min="13" max="16384" width="9" style="136"/>
  </cols>
  <sheetData>
    <row r="1" ht="18.75" customHeight="1" spans="1:12">
      <c r="A1" s="137" t="s">
        <v>370</v>
      </c>
      <c r="B1" s="99"/>
      <c r="C1" s="138"/>
      <c r="D1" s="138"/>
      <c r="E1" s="137"/>
      <c r="F1" s="137"/>
      <c r="G1" s="100"/>
      <c r="H1" s="99"/>
      <c r="I1" s="138"/>
      <c r="J1" s="138"/>
      <c r="K1" s="138"/>
      <c r="L1" s="138"/>
    </row>
    <row r="2" ht="27.75" customHeight="1" spans="1:12">
      <c r="A2" s="139" t="s">
        <v>371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</row>
    <row r="3" spans="1:12">
      <c r="A3" s="137"/>
      <c r="B3" s="140"/>
      <c r="C3" s="140"/>
      <c r="D3" s="140"/>
      <c r="E3" s="137"/>
      <c r="F3" s="137"/>
      <c r="G3" s="140"/>
      <c r="H3" s="140"/>
      <c r="I3" s="152"/>
      <c r="J3" s="152"/>
      <c r="K3" s="152"/>
      <c r="L3" s="152" t="s">
        <v>2</v>
      </c>
    </row>
    <row r="4" ht="31.5" customHeight="1" spans="1:12">
      <c r="A4" s="141" t="s">
        <v>12</v>
      </c>
      <c r="B4" s="142" t="s">
        <v>7</v>
      </c>
      <c r="C4" s="142" t="s">
        <v>8</v>
      </c>
      <c r="D4" s="142" t="s">
        <v>9</v>
      </c>
      <c r="E4" s="142" t="s">
        <v>10</v>
      </c>
      <c r="F4" s="143" t="s">
        <v>11</v>
      </c>
      <c r="G4" s="141" t="s">
        <v>12</v>
      </c>
      <c r="H4" s="142" t="s">
        <v>7</v>
      </c>
      <c r="I4" s="142" t="s">
        <v>8</v>
      </c>
      <c r="J4" s="142" t="s">
        <v>9</v>
      </c>
      <c r="K4" s="142" t="s">
        <v>10</v>
      </c>
      <c r="L4" s="143" t="s">
        <v>11</v>
      </c>
    </row>
    <row r="5" ht="18" customHeight="1" spans="1:12">
      <c r="A5" s="143" t="s">
        <v>349</v>
      </c>
      <c r="B5" s="19">
        <f>B6+B20</f>
        <v>52246</v>
      </c>
      <c r="C5" s="19">
        <f>C6+C20</f>
        <v>65446</v>
      </c>
      <c r="D5" s="19">
        <f>D6+D20</f>
        <v>35212</v>
      </c>
      <c r="E5" s="19">
        <f>C5+D5</f>
        <v>100658</v>
      </c>
      <c r="F5" s="144"/>
      <c r="G5" s="145" t="s">
        <v>350</v>
      </c>
      <c r="H5" s="19">
        <f t="shared" ref="H5:I5" si="0">H6+H18+H21+H22+H23</f>
        <v>52246</v>
      </c>
      <c r="I5" s="19">
        <f t="shared" si="0"/>
        <v>65446</v>
      </c>
      <c r="J5" s="19">
        <f>J6+J18+J21+J22+J23+J24+J25</f>
        <v>35212</v>
      </c>
      <c r="K5" s="19">
        <f t="shared" ref="K5:K14" si="1">I5+J5</f>
        <v>100658</v>
      </c>
      <c r="L5" s="19"/>
    </row>
    <row r="6" ht="18" customHeight="1" spans="1:12">
      <c r="A6" s="146" t="s">
        <v>351</v>
      </c>
      <c r="B6" s="19">
        <f>B7+B8+B9+B13+B15+B16</f>
        <v>49030</v>
      </c>
      <c r="C6" s="19">
        <f>C7+C8+C9+C13+C15+C16</f>
        <v>49030</v>
      </c>
      <c r="D6" s="19">
        <f>D7+D8+D9+D13+D15+D16+D17</f>
        <v>-6588</v>
      </c>
      <c r="E6" s="19">
        <f t="shared" ref="E6:E17" si="2">C6+D6</f>
        <v>42442</v>
      </c>
      <c r="F6" s="144"/>
      <c r="G6" s="147" t="s">
        <v>352</v>
      </c>
      <c r="H6" s="19">
        <f t="shared" ref="H6:J6" si="3">H7+H9+H15</f>
        <v>38743</v>
      </c>
      <c r="I6" s="19">
        <f t="shared" si="3"/>
        <v>51943</v>
      </c>
      <c r="J6" s="19">
        <f t="shared" si="3"/>
        <v>39851</v>
      </c>
      <c r="K6" s="19">
        <f t="shared" si="1"/>
        <v>91794</v>
      </c>
      <c r="L6" s="19"/>
    </row>
    <row r="7" ht="18" customHeight="1" spans="1:12">
      <c r="A7" s="148" t="s">
        <v>372</v>
      </c>
      <c r="B7" s="19">
        <v>900</v>
      </c>
      <c r="C7" s="19">
        <v>900</v>
      </c>
      <c r="D7" s="19">
        <v>-857</v>
      </c>
      <c r="E7" s="149">
        <f t="shared" ref="E7:E9" si="4">C7+D7</f>
        <v>43</v>
      </c>
      <c r="F7" s="144"/>
      <c r="G7" s="147" t="s">
        <v>373</v>
      </c>
      <c r="H7" s="19">
        <f t="shared" ref="H7:J7" si="5">H8</f>
        <v>69</v>
      </c>
      <c r="I7" s="19">
        <f t="shared" si="5"/>
        <v>69</v>
      </c>
      <c r="J7" s="19">
        <f t="shared" si="5"/>
        <v>0</v>
      </c>
      <c r="K7" s="19">
        <f t="shared" si="1"/>
        <v>69</v>
      </c>
      <c r="L7" s="19"/>
    </row>
    <row r="8" ht="26.1" customHeight="1" spans="1:12">
      <c r="A8" s="148" t="s">
        <v>374</v>
      </c>
      <c r="B8" s="19">
        <v>350</v>
      </c>
      <c r="C8" s="19">
        <v>350</v>
      </c>
      <c r="D8" s="19">
        <v>224</v>
      </c>
      <c r="E8" s="149">
        <f t="shared" si="4"/>
        <v>574</v>
      </c>
      <c r="F8" s="144"/>
      <c r="G8" s="150" t="s">
        <v>375</v>
      </c>
      <c r="H8" s="149">
        <v>69</v>
      </c>
      <c r="I8" s="149">
        <v>69</v>
      </c>
      <c r="J8" s="19"/>
      <c r="K8" s="19">
        <f t="shared" si="1"/>
        <v>69</v>
      </c>
      <c r="L8" s="149"/>
    </row>
    <row r="9" ht="18" customHeight="1" spans="1:12">
      <c r="A9" s="148" t="s">
        <v>376</v>
      </c>
      <c r="B9" s="19">
        <f>SUM(B10:B12)</f>
        <v>45000</v>
      </c>
      <c r="C9" s="19">
        <f>SUM(C10:C12)</f>
        <v>45000</v>
      </c>
      <c r="D9" s="19">
        <f>SUM(D10:D12)</f>
        <v>-7516</v>
      </c>
      <c r="E9" s="149">
        <f t="shared" si="4"/>
        <v>37484</v>
      </c>
      <c r="F9" s="144"/>
      <c r="G9" s="147" t="s">
        <v>377</v>
      </c>
      <c r="H9" s="19">
        <f t="shared" ref="H9:J9" si="6">SUM(H10:H14)</f>
        <v>38447</v>
      </c>
      <c r="I9" s="19">
        <f t="shared" si="6"/>
        <v>38447</v>
      </c>
      <c r="J9" s="19">
        <f t="shared" si="6"/>
        <v>-1949</v>
      </c>
      <c r="K9" s="19">
        <f t="shared" si="1"/>
        <v>36498</v>
      </c>
      <c r="L9" s="19"/>
    </row>
    <row r="10" ht="24" customHeight="1" spans="1:12">
      <c r="A10" s="50" t="s">
        <v>378</v>
      </c>
      <c r="B10" s="149">
        <v>45000</v>
      </c>
      <c r="C10" s="149">
        <v>45000</v>
      </c>
      <c r="D10" s="149">
        <v>-7516</v>
      </c>
      <c r="E10" s="149">
        <f t="shared" si="2"/>
        <v>37484</v>
      </c>
      <c r="F10" s="144"/>
      <c r="G10" s="150" t="s">
        <v>379</v>
      </c>
      <c r="H10" s="149">
        <v>35897</v>
      </c>
      <c r="I10" s="149">
        <v>35897</v>
      </c>
      <c r="J10" s="149">
        <v>-1949</v>
      </c>
      <c r="K10" s="19">
        <f t="shared" si="1"/>
        <v>33948</v>
      </c>
      <c r="L10" s="149"/>
    </row>
    <row r="11" ht="26.1" customHeight="1" spans="1:12">
      <c r="A11" s="50" t="s">
        <v>380</v>
      </c>
      <c r="B11" s="149"/>
      <c r="C11" s="149">
        <v>0</v>
      </c>
      <c r="D11" s="149"/>
      <c r="E11" s="19">
        <f t="shared" si="2"/>
        <v>0</v>
      </c>
      <c r="F11" s="144"/>
      <c r="G11" s="150" t="s">
        <v>381</v>
      </c>
      <c r="H11" s="149"/>
      <c r="I11" s="149"/>
      <c r="J11" s="149"/>
      <c r="K11" s="19">
        <f t="shared" si="1"/>
        <v>0</v>
      </c>
      <c r="L11" s="149"/>
    </row>
    <row r="12" ht="18" customHeight="1" spans="1:12">
      <c r="A12" s="50" t="s">
        <v>382</v>
      </c>
      <c r="B12" s="149"/>
      <c r="C12" s="149">
        <v>0</v>
      </c>
      <c r="D12" s="149"/>
      <c r="E12" s="19">
        <f t="shared" si="2"/>
        <v>0</v>
      </c>
      <c r="F12" s="144"/>
      <c r="G12" s="150" t="s">
        <v>383</v>
      </c>
      <c r="H12" s="149">
        <v>8</v>
      </c>
      <c r="I12" s="149">
        <v>8</v>
      </c>
      <c r="J12" s="149"/>
      <c r="K12" s="19">
        <f t="shared" si="1"/>
        <v>8</v>
      </c>
      <c r="L12" s="149"/>
    </row>
    <row r="13" ht="26.1" customHeight="1" spans="1:12">
      <c r="A13" s="148" t="s">
        <v>384</v>
      </c>
      <c r="B13" s="19">
        <f>B14</f>
        <v>30</v>
      </c>
      <c r="C13" s="19">
        <f>C14</f>
        <v>30</v>
      </c>
      <c r="D13" s="19">
        <v>-12</v>
      </c>
      <c r="E13" s="19">
        <f t="shared" si="2"/>
        <v>18</v>
      </c>
      <c r="F13" s="148"/>
      <c r="G13" s="150" t="s">
        <v>385</v>
      </c>
      <c r="H13" s="149">
        <v>2203</v>
      </c>
      <c r="I13" s="149">
        <v>2203</v>
      </c>
      <c r="J13" s="149"/>
      <c r="K13" s="19">
        <f t="shared" si="1"/>
        <v>2203</v>
      </c>
      <c r="L13" s="149"/>
    </row>
    <row r="14" ht="26.1" customHeight="1" spans="1:12">
      <c r="A14" s="50" t="s">
        <v>386</v>
      </c>
      <c r="B14" s="149">
        <v>30</v>
      </c>
      <c r="C14" s="149">
        <v>30</v>
      </c>
      <c r="D14" s="149">
        <v>-12</v>
      </c>
      <c r="E14" s="19">
        <f t="shared" si="2"/>
        <v>18</v>
      </c>
      <c r="F14" s="144"/>
      <c r="G14" s="28" t="s">
        <v>387</v>
      </c>
      <c r="H14" s="149">
        <v>339</v>
      </c>
      <c r="I14" s="149">
        <v>339</v>
      </c>
      <c r="J14" s="149"/>
      <c r="K14" s="19">
        <f t="shared" si="1"/>
        <v>339</v>
      </c>
      <c r="L14" s="149"/>
    </row>
    <row r="15" ht="26.1" customHeight="1" spans="1:12">
      <c r="A15" s="148" t="s">
        <v>388</v>
      </c>
      <c r="B15" s="19">
        <v>2050</v>
      </c>
      <c r="C15" s="19">
        <v>2050</v>
      </c>
      <c r="D15" s="19">
        <v>1593</v>
      </c>
      <c r="E15" s="19">
        <f t="shared" si="2"/>
        <v>3643</v>
      </c>
      <c r="F15" s="148"/>
      <c r="G15" s="147" t="s">
        <v>389</v>
      </c>
      <c r="H15" s="19">
        <f t="shared" ref="H15:K15" si="7">H17+H16</f>
        <v>227</v>
      </c>
      <c r="I15" s="19">
        <f t="shared" si="7"/>
        <v>13427</v>
      </c>
      <c r="J15" s="19">
        <f t="shared" si="7"/>
        <v>41800</v>
      </c>
      <c r="K15" s="19">
        <f t="shared" si="7"/>
        <v>55227</v>
      </c>
      <c r="L15" s="149"/>
    </row>
    <row r="16" ht="26.1" customHeight="1" spans="1:12">
      <c r="A16" s="148" t="s">
        <v>390</v>
      </c>
      <c r="B16" s="19">
        <v>700</v>
      </c>
      <c r="C16" s="19">
        <v>700</v>
      </c>
      <c r="D16" s="19">
        <v>-20</v>
      </c>
      <c r="E16" s="19">
        <f t="shared" si="2"/>
        <v>680</v>
      </c>
      <c r="F16" s="144"/>
      <c r="G16" s="28" t="s">
        <v>391</v>
      </c>
      <c r="H16" s="149"/>
      <c r="I16" s="149">
        <v>13200</v>
      </c>
      <c r="J16" s="149">
        <v>41800</v>
      </c>
      <c r="K16" s="149">
        <f t="shared" ref="K16:K23" si="8">I16+J16</f>
        <v>55000</v>
      </c>
      <c r="L16" s="149"/>
    </row>
    <row r="17" ht="26.1" customHeight="1" spans="1:12">
      <c r="A17" s="148" t="s">
        <v>392</v>
      </c>
      <c r="B17" s="149"/>
      <c r="C17" s="149"/>
      <c r="D17" s="19"/>
      <c r="E17" s="19">
        <f t="shared" si="2"/>
        <v>0</v>
      </c>
      <c r="F17" s="144"/>
      <c r="G17" s="28" t="s">
        <v>393</v>
      </c>
      <c r="H17" s="149">
        <v>227</v>
      </c>
      <c r="I17" s="149">
        <v>227</v>
      </c>
      <c r="J17" s="149"/>
      <c r="K17" s="149">
        <f t="shared" si="8"/>
        <v>227</v>
      </c>
      <c r="L17" s="19"/>
    </row>
    <row r="18" ht="26.1" customHeight="1" spans="1:12">
      <c r="A18" s="148"/>
      <c r="B18" s="149"/>
      <c r="C18" s="149"/>
      <c r="D18" s="19"/>
      <c r="E18" s="19"/>
      <c r="F18" s="144"/>
      <c r="G18" s="147" t="s">
        <v>361</v>
      </c>
      <c r="H18" s="19">
        <f t="shared" ref="H18:J18" si="9">H19+H20</f>
        <v>8570</v>
      </c>
      <c r="I18" s="19">
        <f t="shared" si="9"/>
        <v>8570</v>
      </c>
      <c r="J18" s="19">
        <f t="shared" si="9"/>
        <v>-2988</v>
      </c>
      <c r="K18" s="19">
        <f t="shared" si="8"/>
        <v>5582</v>
      </c>
      <c r="L18" s="19"/>
    </row>
    <row r="19" ht="29.1" customHeight="1" spans="1:12">
      <c r="A19" s="148"/>
      <c r="B19" s="19"/>
      <c r="C19" s="19"/>
      <c r="D19" s="19"/>
      <c r="E19" s="19"/>
      <c r="F19" s="144"/>
      <c r="G19" s="147" t="s">
        <v>394</v>
      </c>
      <c r="H19" s="19">
        <v>8570</v>
      </c>
      <c r="I19" s="19">
        <v>8570</v>
      </c>
      <c r="J19" s="19">
        <v>-6264</v>
      </c>
      <c r="K19" s="19">
        <f t="shared" si="8"/>
        <v>2306</v>
      </c>
      <c r="L19" s="19"/>
    </row>
    <row r="20" ht="26.1" customHeight="1" spans="1:12">
      <c r="A20" s="148" t="s">
        <v>362</v>
      </c>
      <c r="B20" s="19">
        <f>B21+B22+B23+B24</f>
        <v>3216</v>
      </c>
      <c r="C20" s="19">
        <f>C21+C22+C23+C24</f>
        <v>16416</v>
      </c>
      <c r="D20" s="19">
        <f>D21+D22+D23+D24</f>
        <v>41800</v>
      </c>
      <c r="E20" s="19">
        <f t="shared" ref="E20:E25" si="10">C20+D20</f>
        <v>58216</v>
      </c>
      <c r="F20" s="144"/>
      <c r="G20" s="147" t="s">
        <v>395</v>
      </c>
      <c r="H20" s="19"/>
      <c r="I20" s="19"/>
      <c r="J20" s="19">
        <v>3276</v>
      </c>
      <c r="K20" s="19">
        <f t="shared" si="8"/>
        <v>3276</v>
      </c>
      <c r="L20" s="19"/>
    </row>
    <row r="21" ht="26.1" customHeight="1" spans="1:12">
      <c r="A21" s="151" t="s">
        <v>396</v>
      </c>
      <c r="B21" s="19">
        <v>7</v>
      </c>
      <c r="C21" s="19">
        <v>7</v>
      </c>
      <c r="D21" s="19"/>
      <c r="E21" s="19">
        <f t="shared" si="10"/>
        <v>7</v>
      </c>
      <c r="F21" s="144"/>
      <c r="G21" s="147" t="s">
        <v>363</v>
      </c>
      <c r="H21" s="19"/>
      <c r="I21" s="19"/>
      <c r="J21" s="19"/>
      <c r="K21" s="19">
        <f t="shared" si="8"/>
        <v>0</v>
      </c>
      <c r="L21" s="19"/>
    </row>
    <row r="22" ht="21" customHeight="1" spans="1:12">
      <c r="A22" s="148" t="s">
        <v>397</v>
      </c>
      <c r="B22" s="19">
        <v>3209</v>
      </c>
      <c r="C22" s="19">
        <v>3209</v>
      </c>
      <c r="D22" s="19"/>
      <c r="E22" s="19">
        <f t="shared" si="10"/>
        <v>3209</v>
      </c>
      <c r="F22" s="144"/>
      <c r="G22" s="147" t="s">
        <v>398</v>
      </c>
      <c r="H22" s="19">
        <v>4734</v>
      </c>
      <c r="I22" s="19">
        <v>4734</v>
      </c>
      <c r="J22" s="19">
        <v>-1506</v>
      </c>
      <c r="K22" s="19">
        <f t="shared" si="8"/>
        <v>3228</v>
      </c>
      <c r="L22" s="19"/>
    </row>
    <row r="23" ht="26.1" customHeight="1" spans="1:12">
      <c r="A23" s="148" t="s">
        <v>399</v>
      </c>
      <c r="B23" s="19"/>
      <c r="C23" s="19">
        <v>0</v>
      </c>
      <c r="D23" s="19"/>
      <c r="E23" s="19">
        <f t="shared" si="10"/>
        <v>0</v>
      </c>
      <c r="F23" s="144"/>
      <c r="G23" s="147" t="s">
        <v>400</v>
      </c>
      <c r="H23" s="19">
        <v>199</v>
      </c>
      <c r="I23" s="19">
        <v>199</v>
      </c>
      <c r="J23" s="19">
        <v>-145</v>
      </c>
      <c r="K23" s="19">
        <f t="shared" si="8"/>
        <v>54</v>
      </c>
      <c r="L23" s="19"/>
    </row>
    <row r="24" ht="24" customHeight="1" spans="1:12">
      <c r="A24" s="151" t="s">
        <v>401</v>
      </c>
      <c r="B24" s="19"/>
      <c r="C24" s="19">
        <v>13200</v>
      </c>
      <c r="D24" s="19">
        <f>D25</f>
        <v>41800</v>
      </c>
      <c r="E24" s="19">
        <f t="shared" si="10"/>
        <v>55000</v>
      </c>
      <c r="F24" s="148"/>
      <c r="G24" s="147" t="s">
        <v>402</v>
      </c>
      <c r="H24" s="19"/>
      <c r="I24" s="19"/>
      <c r="J24" s="19"/>
      <c r="K24" s="19">
        <f>J24</f>
        <v>0</v>
      </c>
      <c r="L24" s="19"/>
    </row>
    <row r="25" ht="27" customHeight="1" spans="1:12">
      <c r="A25" s="150" t="s">
        <v>403</v>
      </c>
      <c r="B25" s="149"/>
      <c r="C25" s="149">
        <v>13200</v>
      </c>
      <c r="D25" s="149">
        <v>41800</v>
      </c>
      <c r="E25" s="19">
        <f t="shared" si="10"/>
        <v>55000</v>
      </c>
      <c r="F25" s="144"/>
      <c r="G25" s="147" t="s">
        <v>369</v>
      </c>
      <c r="H25" s="19"/>
      <c r="I25" s="19"/>
      <c r="J25" s="19"/>
      <c r="K25" s="19">
        <f>J25</f>
        <v>0</v>
      </c>
      <c r="L25" s="19"/>
    </row>
    <row r="26" ht="18" customHeight="1"/>
  </sheetData>
  <mergeCells count="1">
    <mergeCell ref="A2:L2"/>
  </mergeCells>
  <pageMargins left="0.747916666666667" right="0.747916666666667" top="0.550694444444444" bottom="0.590277777777778" header="0.472222222222222" footer="0.511805555555556"/>
  <pageSetup paperSize="9" scale="80" firstPageNumber="21" orientation="landscape" useFirstPageNumber="1" horizontalDpi="600"/>
  <headerFooter differentOddEven="1">
    <oddFooter>&amp;R—　&amp;P　—</oddFooter>
    <evenFooter>&amp;L—　&amp;P　—</even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3"/>
  <sheetViews>
    <sheetView topLeftCell="A15" workbookViewId="0">
      <selection activeCell="E11" sqref="E11"/>
    </sheetView>
  </sheetViews>
  <sheetFormatPr defaultColWidth="9" defaultRowHeight="12"/>
  <cols>
    <col min="1" max="1" width="4.25" style="95" customWidth="1"/>
    <col min="2" max="2" width="28.125" style="96" customWidth="1"/>
    <col min="3" max="3" width="30.125" style="96" customWidth="1"/>
    <col min="4" max="4" width="8.625" style="97" customWidth="1"/>
    <col min="5" max="5" width="34.75" style="96" customWidth="1"/>
    <col min="6" max="6" width="20.375" style="96" customWidth="1"/>
    <col min="7" max="7" width="9.375" style="94" customWidth="1"/>
    <col min="8" max="255" width="9" style="94" customWidth="1"/>
    <col min="256" max="16384" width="9" style="94"/>
  </cols>
  <sheetData>
    <row r="1" customFormat="1" ht="18" customHeight="1" spans="1:12">
      <c r="A1" s="98" t="s">
        <v>404</v>
      </c>
      <c r="B1" s="99"/>
      <c r="C1" s="99"/>
      <c r="D1" s="99"/>
      <c r="E1" s="98"/>
      <c r="F1" s="98"/>
      <c r="G1" s="100"/>
      <c r="H1" s="99"/>
      <c r="I1" s="99"/>
      <c r="J1" s="99"/>
      <c r="K1" s="99"/>
      <c r="L1" s="99"/>
    </row>
    <row r="2" ht="25.5" customHeight="1" spans="1:7">
      <c r="A2" s="101" t="s">
        <v>405</v>
      </c>
      <c r="B2" s="101"/>
      <c r="C2" s="101"/>
      <c r="D2" s="102"/>
      <c r="E2" s="101"/>
      <c r="F2" s="101"/>
      <c r="G2" s="101"/>
    </row>
    <row r="3" ht="21" customHeight="1" spans="1:7">
      <c r="A3" s="103"/>
      <c r="B3" s="103"/>
      <c r="C3" s="103"/>
      <c r="D3" s="104"/>
      <c r="E3" s="103"/>
      <c r="F3" s="103"/>
      <c r="G3" s="105" t="s">
        <v>286</v>
      </c>
    </row>
    <row r="4" customFormat="1" ht="24.95" customHeight="1" spans="1:7">
      <c r="A4" s="106" t="s">
        <v>3</v>
      </c>
      <c r="B4" s="107" t="s">
        <v>287</v>
      </c>
      <c r="C4" s="107" t="s">
        <v>288</v>
      </c>
      <c r="D4" s="108" t="s">
        <v>289</v>
      </c>
      <c r="E4" s="108"/>
      <c r="F4" s="108" t="s">
        <v>406</v>
      </c>
      <c r="G4" s="106" t="s">
        <v>11</v>
      </c>
    </row>
    <row r="5" customFormat="1" ht="24.95" customHeight="1" spans="1:7">
      <c r="A5" s="106"/>
      <c r="B5" s="107"/>
      <c r="C5" s="107"/>
      <c r="D5" s="108" t="s">
        <v>291</v>
      </c>
      <c r="E5" s="107" t="s">
        <v>12</v>
      </c>
      <c r="F5" s="108"/>
      <c r="G5" s="106"/>
    </row>
    <row r="6" customFormat="1" ht="30" customHeight="1" spans="1:7">
      <c r="A6" s="109"/>
      <c r="B6" s="110" t="s">
        <v>407</v>
      </c>
      <c r="C6" s="111"/>
      <c r="D6" s="111"/>
      <c r="E6" s="112"/>
      <c r="F6" s="113">
        <f>F7+F12+F28+F23+F31</f>
        <v>35212</v>
      </c>
      <c r="G6" s="114"/>
    </row>
    <row r="7" customFormat="1" ht="30" customHeight="1" spans="1:7">
      <c r="A7" s="109"/>
      <c r="B7" s="115"/>
      <c r="C7" s="115"/>
      <c r="D7" s="116" t="s">
        <v>408</v>
      </c>
      <c r="E7" s="117" t="s">
        <v>34</v>
      </c>
      <c r="F7" s="113">
        <f>F8</f>
        <v>-1949</v>
      </c>
      <c r="G7" s="118"/>
    </row>
    <row r="8" customFormat="1" ht="30" customHeight="1" spans="1:7">
      <c r="A8" s="109"/>
      <c r="B8" s="115"/>
      <c r="C8" s="115"/>
      <c r="D8" s="119" t="s">
        <v>409</v>
      </c>
      <c r="E8" s="120" t="s">
        <v>379</v>
      </c>
      <c r="F8" s="121">
        <f>SUM(F9:F11)</f>
        <v>-1949</v>
      </c>
      <c r="G8" s="118"/>
    </row>
    <row r="9" customFormat="1" ht="30" customHeight="1" spans="1:7">
      <c r="A9" s="109">
        <v>1</v>
      </c>
      <c r="B9" s="120" t="s">
        <v>410</v>
      </c>
      <c r="C9" s="120" t="s">
        <v>411</v>
      </c>
      <c r="D9" s="119" t="s">
        <v>412</v>
      </c>
      <c r="E9" s="120" t="s">
        <v>413</v>
      </c>
      <c r="F9" s="121">
        <v>-120</v>
      </c>
      <c r="G9" s="118"/>
    </row>
    <row r="10" customFormat="1" ht="30" customHeight="1" spans="1:7">
      <c r="A10" s="109">
        <v>2</v>
      </c>
      <c r="B10" s="120" t="s">
        <v>414</v>
      </c>
      <c r="C10" s="120" t="s">
        <v>415</v>
      </c>
      <c r="D10" s="122" t="s">
        <v>412</v>
      </c>
      <c r="E10" s="123" t="s">
        <v>413</v>
      </c>
      <c r="F10" s="124">
        <v>-112</v>
      </c>
      <c r="G10" s="118"/>
    </row>
    <row r="11" customFormat="1" ht="30" customHeight="1" spans="1:7">
      <c r="A11" s="109">
        <v>3</v>
      </c>
      <c r="B11" s="120" t="s">
        <v>294</v>
      </c>
      <c r="C11" s="120" t="s">
        <v>416</v>
      </c>
      <c r="D11" s="122" t="s">
        <v>412</v>
      </c>
      <c r="E11" s="123" t="s">
        <v>413</v>
      </c>
      <c r="F11" s="124">
        <v>-1717</v>
      </c>
      <c r="G11" s="118"/>
    </row>
    <row r="12" ht="24" customHeight="1" spans="1:7">
      <c r="A12" s="109"/>
      <c r="B12" s="125"/>
      <c r="C12" s="126"/>
      <c r="D12" s="127">
        <v>229</v>
      </c>
      <c r="E12" s="128" t="s">
        <v>53</v>
      </c>
      <c r="F12" s="129">
        <f>F13</f>
        <v>41800</v>
      </c>
      <c r="G12" s="130"/>
    </row>
    <row r="13" s="92" customFormat="1" ht="24" customHeight="1" spans="1:7">
      <c r="A13" s="109"/>
      <c r="B13" s="125"/>
      <c r="C13" s="126"/>
      <c r="D13" s="131">
        <v>29904</v>
      </c>
      <c r="E13" s="126" t="s">
        <v>417</v>
      </c>
      <c r="F13" s="132">
        <f>SUM(F14:F22)</f>
        <v>41800</v>
      </c>
      <c r="G13" s="130"/>
    </row>
    <row r="14" s="93" customFormat="1" ht="24" customHeight="1" spans="1:7">
      <c r="A14" s="133">
        <v>4</v>
      </c>
      <c r="B14" s="28" t="s">
        <v>322</v>
      </c>
      <c r="C14" s="28" t="s">
        <v>418</v>
      </c>
      <c r="D14" s="122" t="s">
        <v>419</v>
      </c>
      <c r="E14" s="123" t="s">
        <v>420</v>
      </c>
      <c r="F14" s="134">
        <v>7000</v>
      </c>
      <c r="G14" s="135"/>
    </row>
    <row r="15" s="93" customFormat="1" ht="30" customHeight="1" spans="1:7">
      <c r="A15" s="133">
        <v>5</v>
      </c>
      <c r="B15" s="28" t="s">
        <v>421</v>
      </c>
      <c r="C15" s="28" t="s">
        <v>422</v>
      </c>
      <c r="D15" s="122" t="s">
        <v>419</v>
      </c>
      <c r="E15" s="123" t="s">
        <v>420</v>
      </c>
      <c r="F15" s="134">
        <v>6300</v>
      </c>
      <c r="G15" s="135"/>
    </row>
    <row r="16" s="93" customFormat="1" ht="28" customHeight="1" spans="1:7">
      <c r="A16" s="133">
        <v>6</v>
      </c>
      <c r="B16" s="28" t="s">
        <v>414</v>
      </c>
      <c r="C16" s="28" t="s">
        <v>423</v>
      </c>
      <c r="D16" s="122" t="s">
        <v>419</v>
      </c>
      <c r="E16" s="123" t="s">
        <v>420</v>
      </c>
      <c r="F16" s="134">
        <v>5000</v>
      </c>
      <c r="G16" s="135"/>
    </row>
    <row r="17" s="93" customFormat="1" ht="24" customHeight="1" spans="1:7">
      <c r="A17" s="133">
        <v>7</v>
      </c>
      <c r="B17" s="28" t="s">
        <v>424</v>
      </c>
      <c r="C17" s="28" t="s">
        <v>425</v>
      </c>
      <c r="D17" s="122" t="s">
        <v>419</v>
      </c>
      <c r="E17" s="123" t="s">
        <v>420</v>
      </c>
      <c r="F17" s="134">
        <v>5000</v>
      </c>
      <c r="G17" s="135"/>
    </row>
    <row r="18" s="93" customFormat="1" ht="29" customHeight="1" spans="1:7">
      <c r="A18" s="133">
        <v>8</v>
      </c>
      <c r="B18" s="28" t="s">
        <v>424</v>
      </c>
      <c r="C18" s="28" t="s">
        <v>426</v>
      </c>
      <c r="D18" s="122" t="s">
        <v>419</v>
      </c>
      <c r="E18" s="123" t="s">
        <v>420</v>
      </c>
      <c r="F18" s="134">
        <v>5000</v>
      </c>
      <c r="G18" s="135"/>
    </row>
    <row r="19" s="93" customFormat="1" ht="24" spans="1:7">
      <c r="A19" s="133">
        <v>9</v>
      </c>
      <c r="B19" s="28" t="s">
        <v>427</v>
      </c>
      <c r="C19" s="28" t="s">
        <v>428</v>
      </c>
      <c r="D19" s="122" t="s">
        <v>419</v>
      </c>
      <c r="E19" s="123" t="s">
        <v>420</v>
      </c>
      <c r="F19" s="134">
        <v>5000</v>
      </c>
      <c r="G19" s="135"/>
    </row>
    <row r="20" s="93" customFormat="1" ht="24" spans="1:7">
      <c r="A20" s="133">
        <v>10</v>
      </c>
      <c r="B20" s="28" t="s">
        <v>424</v>
      </c>
      <c r="C20" s="28" t="s">
        <v>429</v>
      </c>
      <c r="D20" s="122" t="s">
        <v>419</v>
      </c>
      <c r="E20" s="123" t="s">
        <v>420</v>
      </c>
      <c r="F20" s="134">
        <v>5000</v>
      </c>
      <c r="G20" s="135"/>
    </row>
    <row r="21" s="93" customFormat="1" ht="24" spans="1:7">
      <c r="A21" s="133">
        <v>11</v>
      </c>
      <c r="B21" s="28" t="s">
        <v>430</v>
      </c>
      <c r="C21" s="28" t="s">
        <v>431</v>
      </c>
      <c r="D21" s="122" t="s">
        <v>419</v>
      </c>
      <c r="E21" s="123" t="s">
        <v>420</v>
      </c>
      <c r="F21" s="134">
        <v>2000</v>
      </c>
      <c r="G21" s="135"/>
    </row>
    <row r="22" s="93" customFormat="1" ht="24" spans="1:7">
      <c r="A22" s="133">
        <v>12</v>
      </c>
      <c r="B22" s="28" t="s">
        <v>432</v>
      </c>
      <c r="C22" s="28" t="s">
        <v>433</v>
      </c>
      <c r="D22" s="122" t="s">
        <v>419</v>
      </c>
      <c r="E22" s="123" t="s">
        <v>420</v>
      </c>
      <c r="F22" s="134">
        <v>1500</v>
      </c>
      <c r="G22" s="135"/>
    </row>
    <row r="23" s="94" customFormat="1" ht="24" customHeight="1" spans="1:7">
      <c r="A23" s="109"/>
      <c r="B23" s="125"/>
      <c r="C23" s="126"/>
      <c r="D23" s="127" t="s">
        <v>434</v>
      </c>
      <c r="E23" s="128" t="s">
        <v>63</v>
      </c>
      <c r="F23" s="129">
        <f>F24+F26</f>
        <v>-2988</v>
      </c>
      <c r="G23" s="130"/>
    </row>
    <row r="24" s="93" customFormat="1" ht="24" customHeight="1" spans="1:7">
      <c r="A24" s="133"/>
      <c r="B24" s="28"/>
      <c r="C24" s="28"/>
      <c r="D24" s="122" t="s">
        <v>435</v>
      </c>
      <c r="E24" s="123" t="s">
        <v>67</v>
      </c>
      <c r="F24" s="134">
        <f>F25</f>
        <v>-6264</v>
      </c>
      <c r="G24" s="135"/>
    </row>
    <row r="25" s="93" customFormat="1" ht="24" customHeight="1" spans="1:7">
      <c r="A25" s="133">
        <v>13</v>
      </c>
      <c r="B25" s="28"/>
      <c r="C25" s="28"/>
      <c r="D25" s="122" t="s">
        <v>436</v>
      </c>
      <c r="E25" s="123" t="s">
        <v>437</v>
      </c>
      <c r="F25" s="134">
        <v>-6264</v>
      </c>
      <c r="G25" s="135"/>
    </row>
    <row r="26" s="93" customFormat="1" ht="24" customHeight="1" spans="1:7">
      <c r="A26" s="133"/>
      <c r="B26" s="28"/>
      <c r="C26" s="28"/>
      <c r="D26" s="122" t="s">
        <v>438</v>
      </c>
      <c r="E26" s="123" t="s">
        <v>69</v>
      </c>
      <c r="F26" s="134">
        <f>F27</f>
        <v>3276</v>
      </c>
      <c r="G26" s="135"/>
    </row>
    <row r="27" s="93" customFormat="1" ht="24" customHeight="1" spans="1:7">
      <c r="A27" s="133">
        <v>14</v>
      </c>
      <c r="B27" s="28"/>
      <c r="C27" s="28"/>
      <c r="D27" s="122" t="s">
        <v>439</v>
      </c>
      <c r="E27" s="123" t="s">
        <v>440</v>
      </c>
      <c r="F27" s="134">
        <v>3276</v>
      </c>
      <c r="G27" s="135"/>
    </row>
    <row r="28" s="94" customFormat="1" ht="24" customHeight="1" spans="1:7">
      <c r="A28" s="109"/>
      <c r="B28" s="125"/>
      <c r="C28" s="126"/>
      <c r="D28" s="127">
        <v>232</v>
      </c>
      <c r="E28" s="128" t="s">
        <v>55</v>
      </c>
      <c r="F28" s="129">
        <f>F29</f>
        <v>-1506</v>
      </c>
      <c r="G28" s="130"/>
    </row>
    <row r="29" s="93" customFormat="1" ht="24" customHeight="1" spans="1:7">
      <c r="A29" s="133"/>
      <c r="B29" s="28"/>
      <c r="C29" s="28"/>
      <c r="D29" s="122">
        <v>23204</v>
      </c>
      <c r="E29" s="123" t="s">
        <v>441</v>
      </c>
      <c r="F29" s="134">
        <f>F30</f>
        <v>-1506</v>
      </c>
      <c r="G29" s="135"/>
    </row>
    <row r="30" s="93" customFormat="1" ht="24" customHeight="1" spans="1:7">
      <c r="A30" s="133">
        <v>15</v>
      </c>
      <c r="B30" s="28" t="s">
        <v>442</v>
      </c>
      <c r="C30" s="28" t="s">
        <v>443</v>
      </c>
      <c r="D30" s="122">
        <v>2320498</v>
      </c>
      <c r="E30" s="123" t="s">
        <v>444</v>
      </c>
      <c r="F30" s="134">
        <v>-1506</v>
      </c>
      <c r="G30" s="135"/>
    </row>
    <row r="31" s="94" customFormat="1" ht="24" customHeight="1" spans="1:7">
      <c r="A31" s="109"/>
      <c r="B31" s="125"/>
      <c r="C31" s="126"/>
      <c r="D31" s="127">
        <v>233</v>
      </c>
      <c r="E31" s="128" t="s">
        <v>57</v>
      </c>
      <c r="F31" s="129">
        <f>F32</f>
        <v>-145</v>
      </c>
      <c r="G31" s="130"/>
    </row>
    <row r="32" s="93" customFormat="1" ht="24" customHeight="1" spans="1:7">
      <c r="A32" s="133"/>
      <c r="B32" s="28"/>
      <c r="C32" s="28"/>
      <c r="D32" s="122">
        <v>23304</v>
      </c>
      <c r="E32" s="123" t="s">
        <v>445</v>
      </c>
      <c r="F32" s="134">
        <f>F33</f>
        <v>-145</v>
      </c>
      <c r="G32" s="135"/>
    </row>
    <row r="33" s="93" customFormat="1" ht="24" customHeight="1" spans="1:7">
      <c r="A33" s="133">
        <v>16</v>
      </c>
      <c r="B33" s="28" t="s">
        <v>442</v>
      </c>
      <c r="C33" s="28" t="s">
        <v>443</v>
      </c>
      <c r="D33" s="122">
        <v>2330498</v>
      </c>
      <c r="E33" s="123" t="s">
        <v>446</v>
      </c>
      <c r="F33" s="134">
        <v>-145</v>
      </c>
      <c r="G33" s="135"/>
    </row>
  </sheetData>
  <mergeCells count="9">
    <mergeCell ref="A2:G2"/>
    <mergeCell ref="A3:E3"/>
    <mergeCell ref="D4:E4"/>
    <mergeCell ref="B6:E6"/>
    <mergeCell ref="A4:A5"/>
    <mergeCell ref="B4:B5"/>
    <mergeCell ref="C4:C5"/>
    <mergeCell ref="F4:F5"/>
    <mergeCell ref="G4:G5"/>
  </mergeCells>
  <printOptions horizontalCentered="1"/>
  <pageMargins left="0.786805555555556" right="0.786805555555556" top="0.984027777777778" bottom="0.826388888888889" header="0.511805555555556" footer="0.511805555555556"/>
  <pageSetup paperSize="9" scale="85" firstPageNumber="22" orientation="landscape" useFirstPageNumber="1" horizontalDpi="600"/>
  <headerFooter differentOddEven="1">
    <oddFooter>&amp;R—　&amp;P　—</oddFooter>
    <evenFooter>&amp;L—　&amp;P　—</even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9"/>
  <sheetViews>
    <sheetView workbookViewId="0">
      <selection activeCell="K5" sqref="K5"/>
    </sheetView>
  </sheetViews>
  <sheetFormatPr defaultColWidth="9" defaultRowHeight="14.25"/>
  <cols>
    <col min="1" max="1" width="5.625" style="78" customWidth="1"/>
    <col min="2" max="2" width="34.75" style="60" customWidth="1"/>
    <col min="3" max="3" width="9.125" style="60" customWidth="1"/>
    <col min="4" max="4" width="10.75" style="60" customWidth="1"/>
    <col min="5" max="6" width="10.25" style="60" customWidth="1"/>
    <col min="7" max="7" width="7.25" style="60" customWidth="1"/>
    <col min="8" max="8" width="34.25" style="60" customWidth="1"/>
    <col min="9" max="9" width="8.25" style="60" customWidth="1"/>
    <col min="10" max="10" width="12.125" style="60" customWidth="1"/>
    <col min="11" max="11" width="10.25" style="60" customWidth="1"/>
    <col min="12" max="12" width="10.5" style="60" customWidth="1"/>
    <col min="13" max="13" width="8.5" style="60" customWidth="1"/>
    <col min="14" max="237" width="9" style="60"/>
    <col min="238" max="238" width="39.625" style="60" customWidth="1"/>
    <col min="239" max="241" width="15.25" style="60" customWidth="1"/>
    <col min="242" max="242" width="15" style="60" customWidth="1"/>
    <col min="243" max="16384" width="9" style="60"/>
  </cols>
  <sheetData>
    <row r="1" ht="17.25" customHeight="1" spans="1:6">
      <c r="A1" s="62" t="s">
        <v>447</v>
      </c>
      <c r="F1" s="79"/>
    </row>
    <row r="2" ht="21" spans="1:13">
      <c r="A2" s="36" t="s">
        <v>448</v>
      </c>
      <c r="B2" s="36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</row>
    <row r="3" s="33" customFormat="1" ht="13.5" spans="6:13">
      <c r="F3" s="35"/>
      <c r="L3" s="37" t="s">
        <v>2</v>
      </c>
      <c r="M3" s="37"/>
    </row>
    <row r="4" s="33" customFormat="1" ht="30" customHeight="1" spans="1:13">
      <c r="A4" s="40" t="s">
        <v>3</v>
      </c>
      <c r="B4" s="38" t="s">
        <v>12</v>
      </c>
      <c r="C4" s="38" t="s">
        <v>449</v>
      </c>
      <c r="D4" s="38" t="s">
        <v>8</v>
      </c>
      <c r="E4" s="38" t="s">
        <v>450</v>
      </c>
      <c r="F4" s="38" t="s">
        <v>10</v>
      </c>
      <c r="G4" s="40" t="s">
        <v>11</v>
      </c>
      <c r="H4" s="38" t="s">
        <v>12</v>
      </c>
      <c r="I4" s="38" t="s">
        <v>449</v>
      </c>
      <c r="J4" s="38" t="s">
        <v>8</v>
      </c>
      <c r="K4" s="38" t="s">
        <v>450</v>
      </c>
      <c r="L4" s="38" t="s">
        <v>10</v>
      </c>
      <c r="M4" s="40" t="s">
        <v>11</v>
      </c>
    </row>
    <row r="5" s="33" customFormat="1" ht="26.1" customHeight="1" spans="1:13">
      <c r="A5" s="80">
        <v>1</v>
      </c>
      <c r="B5" s="40" t="s">
        <v>451</v>
      </c>
      <c r="C5" s="81">
        <f t="shared" ref="C5:F5" si="0">C6+C17</f>
        <v>141760</v>
      </c>
      <c r="D5" s="81">
        <f t="shared" si="0"/>
        <v>141760</v>
      </c>
      <c r="E5" s="81">
        <f t="shared" si="0"/>
        <v>-102005</v>
      </c>
      <c r="F5" s="81">
        <f t="shared" si="0"/>
        <v>39755</v>
      </c>
      <c r="G5" s="82"/>
      <c r="H5" s="83" t="s">
        <v>452</v>
      </c>
      <c r="I5" s="81">
        <f t="shared" ref="I5:L5" si="1">I6+I17</f>
        <v>141760</v>
      </c>
      <c r="J5" s="81">
        <f t="shared" si="1"/>
        <v>141760</v>
      </c>
      <c r="K5" s="81">
        <f t="shared" si="1"/>
        <v>-102005</v>
      </c>
      <c r="L5" s="81">
        <f t="shared" si="1"/>
        <v>39755</v>
      </c>
      <c r="M5" s="82"/>
    </row>
    <row r="6" s="33" customFormat="1" ht="26.1" customHeight="1" spans="1:13">
      <c r="A6" s="80">
        <v>2</v>
      </c>
      <c r="B6" s="84" t="s">
        <v>453</v>
      </c>
      <c r="C6" s="85">
        <f t="shared" ref="C6:F6" si="2">SUM(C7:C16)</f>
        <v>81300</v>
      </c>
      <c r="D6" s="85">
        <f t="shared" si="2"/>
        <v>81300</v>
      </c>
      <c r="E6" s="85">
        <f t="shared" si="2"/>
        <v>-48023</v>
      </c>
      <c r="F6" s="85">
        <f t="shared" si="2"/>
        <v>33277</v>
      </c>
      <c r="G6" s="86"/>
      <c r="H6" s="87" t="s">
        <v>454</v>
      </c>
      <c r="I6" s="85">
        <f t="shared" ref="I6:L6" si="3">SUM(I7:I16)</f>
        <v>73746</v>
      </c>
      <c r="J6" s="85">
        <f t="shared" si="3"/>
        <v>73746</v>
      </c>
      <c r="K6" s="85">
        <f t="shared" si="3"/>
        <v>-41733</v>
      </c>
      <c r="L6" s="85">
        <f t="shared" si="3"/>
        <v>32013</v>
      </c>
      <c r="M6" s="86"/>
    </row>
    <row r="7" s="33" customFormat="1" ht="26.1" customHeight="1" spans="1:13">
      <c r="A7" s="80">
        <v>3</v>
      </c>
      <c r="B7" s="50" t="s">
        <v>455</v>
      </c>
      <c r="C7" s="88">
        <v>20440</v>
      </c>
      <c r="D7" s="88">
        <v>20440</v>
      </c>
      <c r="E7" s="52">
        <f t="shared" ref="E7:E16" si="4">F7-C7</f>
        <v>-20440</v>
      </c>
      <c r="F7" s="52">
        <v>0</v>
      </c>
      <c r="G7" s="47"/>
      <c r="H7" s="50" t="s">
        <v>456</v>
      </c>
      <c r="I7" s="58">
        <v>20440</v>
      </c>
      <c r="J7" s="58">
        <v>20440</v>
      </c>
      <c r="K7" s="52">
        <f t="shared" ref="K7:K16" si="5">L7-I7</f>
        <v>-20440</v>
      </c>
      <c r="L7" s="52">
        <v>0</v>
      </c>
      <c r="M7" s="47"/>
    </row>
    <row r="8" s="33" customFormat="1" ht="26.1" customHeight="1" spans="1:13">
      <c r="A8" s="80">
        <v>4</v>
      </c>
      <c r="B8" s="50" t="s">
        <v>457</v>
      </c>
      <c r="C8" s="88">
        <v>320</v>
      </c>
      <c r="D8" s="88">
        <v>320</v>
      </c>
      <c r="E8" s="52">
        <f t="shared" si="4"/>
        <v>-320</v>
      </c>
      <c r="F8" s="52">
        <v>0</v>
      </c>
      <c r="G8" s="47"/>
      <c r="H8" s="50" t="s">
        <v>458</v>
      </c>
      <c r="I8" s="58">
        <v>200</v>
      </c>
      <c r="J8" s="58">
        <v>200</v>
      </c>
      <c r="K8" s="52">
        <f t="shared" si="5"/>
        <v>-200</v>
      </c>
      <c r="L8" s="52">
        <v>0</v>
      </c>
      <c r="M8" s="47"/>
    </row>
    <row r="9" s="33" customFormat="1" ht="26.1" customHeight="1" spans="1:13">
      <c r="A9" s="80">
        <v>5</v>
      </c>
      <c r="B9" s="50" t="s">
        <v>459</v>
      </c>
      <c r="C9" s="88">
        <v>10800</v>
      </c>
      <c r="D9" s="88">
        <v>10800</v>
      </c>
      <c r="E9" s="52">
        <f t="shared" si="4"/>
        <v>-10800</v>
      </c>
      <c r="F9" s="52">
        <v>0</v>
      </c>
      <c r="G9" s="47"/>
      <c r="H9" s="50" t="s">
        <v>460</v>
      </c>
      <c r="I9" s="58">
        <v>6200</v>
      </c>
      <c r="J9" s="58">
        <v>6200</v>
      </c>
      <c r="K9" s="52">
        <f t="shared" si="5"/>
        <v>-6200</v>
      </c>
      <c r="L9" s="52">
        <v>0</v>
      </c>
      <c r="M9" s="47"/>
    </row>
    <row r="10" s="33" customFormat="1" ht="26.1" customHeight="1" spans="1:13">
      <c r="A10" s="80">
        <v>6</v>
      </c>
      <c r="B10" s="50" t="s">
        <v>461</v>
      </c>
      <c r="C10" s="88">
        <v>600</v>
      </c>
      <c r="D10" s="88">
        <v>600</v>
      </c>
      <c r="E10" s="52">
        <f t="shared" si="4"/>
        <v>-600</v>
      </c>
      <c r="F10" s="52">
        <v>0</v>
      </c>
      <c r="G10" s="47"/>
      <c r="H10" s="50" t="s">
        <v>462</v>
      </c>
      <c r="I10" s="58">
        <v>600</v>
      </c>
      <c r="J10" s="58">
        <v>600</v>
      </c>
      <c r="K10" s="52">
        <f t="shared" si="5"/>
        <v>-600</v>
      </c>
      <c r="L10" s="52">
        <v>0</v>
      </c>
      <c r="M10" s="47"/>
    </row>
    <row r="11" s="33" customFormat="1" ht="26.1" customHeight="1" spans="1:13">
      <c r="A11" s="80">
        <v>7</v>
      </c>
      <c r="B11" s="50" t="s">
        <v>463</v>
      </c>
      <c r="C11" s="88"/>
      <c r="D11" s="88"/>
      <c r="E11" s="52">
        <f t="shared" si="4"/>
        <v>0</v>
      </c>
      <c r="F11" s="52">
        <v>0</v>
      </c>
      <c r="G11" s="47"/>
      <c r="H11" s="50" t="s">
        <v>464</v>
      </c>
      <c r="I11" s="58"/>
      <c r="J11" s="58"/>
      <c r="K11" s="52">
        <f t="shared" si="5"/>
        <v>0</v>
      </c>
      <c r="L11" s="52">
        <v>0</v>
      </c>
      <c r="M11" s="47"/>
    </row>
    <row r="12" s="33" customFormat="1" ht="26.1" customHeight="1" spans="1:13">
      <c r="A12" s="80">
        <v>8</v>
      </c>
      <c r="B12" s="50" t="s">
        <v>465</v>
      </c>
      <c r="C12" s="88">
        <v>8750</v>
      </c>
      <c r="D12" s="88">
        <v>8750</v>
      </c>
      <c r="E12" s="52">
        <f t="shared" si="4"/>
        <v>-8750</v>
      </c>
      <c r="F12" s="52">
        <v>0</v>
      </c>
      <c r="G12" s="47"/>
      <c r="H12" s="50" t="s">
        <v>466</v>
      </c>
      <c r="I12" s="58">
        <v>7686</v>
      </c>
      <c r="J12" s="58">
        <v>7686</v>
      </c>
      <c r="K12" s="52">
        <f t="shared" si="5"/>
        <v>-7686</v>
      </c>
      <c r="L12" s="52">
        <v>0</v>
      </c>
      <c r="M12" s="47"/>
    </row>
    <row r="13" s="33" customFormat="1" ht="26.1" customHeight="1" spans="1:13">
      <c r="A13" s="80">
        <v>9</v>
      </c>
      <c r="B13" s="50" t="s">
        <v>467</v>
      </c>
      <c r="C13" s="88">
        <v>17030</v>
      </c>
      <c r="D13" s="88">
        <v>17030</v>
      </c>
      <c r="E13" s="52">
        <f t="shared" si="4"/>
        <v>7776</v>
      </c>
      <c r="F13" s="52">
        <v>24806</v>
      </c>
      <c r="G13" s="47"/>
      <c r="H13" s="50" t="s">
        <v>468</v>
      </c>
      <c r="I13" s="58">
        <v>22000</v>
      </c>
      <c r="J13" s="58">
        <v>22000</v>
      </c>
      <c r="K13" s="52">
        <f t="shared" si="5"/>
        <v>1567</v>
      </c>
      <c r="L13" s="52">
        <v>23567</v>
      </c>
      <c r="M13" s="47"/>
    </row>
    <row r="14" s="33" customFormat="1" ht="26.1" customHeight="1" spans="1:13">
      <c r="A14" s="80">
        <v>10</v>
      </c>
      <c r="B14" s="50" t="s">
        <v>469</v>
      </c>
      <c r="C14" s="88">
        <v>17240</v>
      </c>
      <c r="D14" s="88">
        <v>17240</v>
      </c>
      <c r="E14" s="52">
        <f t="shared" si="4"/>
        <v>-17240</v>
      </c>
      <c r="F14" s="52">
        <v>0</v>
      </c>
      <c r="G14" s="47"/>
      <c r="H14" s="50" t="s">
        <v>470</v>
      </c>
      <c r="I14" s="58">
        <v>10500</v>
      </c>
      <c r="J14" s="58">
        <v>10500</v>
      </c>
      <c r="K14" s="52">
        <f t="shared" si="5"/>
        <v>-10500</v>
      </c>
      <c r="L14" s="52">
        <v>0</v>
      </c>
      <c r="M14" s="47"/>
    </row>
    <row r="15" s="33" customFormat="1" ht="26.1" customHeight="1" spans="1:13">
      <c r="A15" s="80">
        <v>11</v>
      </c>
      <c r="B15" s="50" t="s">
        <v>471</v>
      </c>
      <c r="C15" s="88">
        <v>120</v>
      </c>
      <c r="D15" s="88">
        <v>120</v>
      </c>
      <c r="E15" s="52">
        <f t="shared" si="4"/>
        <v>-120</v>
      </c>
      <c r="F15" s="52">
        <v>0</v>
      </c>
      <c r="G15" s="47"/>
      <c r="H15" s="50" t="s">
        <v>472</v>
      </c>
      <c r="I15" s="58">
        <v>120</v>
      </c>
      <c r="J15" s="58">
        <v>120</v>
      </c>
      <c r="K15" s="52">
        <f t="shared" si="5"/>
        <v>-120</v>
      </c>
      <c r="L15" s="52">
        <v>0</v>
      </c>
      <c r="M15" s="47"/>
    </row>
    <row r="16" s="33" customFormat="1" ht="26.1" customHeight="1" spans="1:13">
      <c r="A16" s="80"/>
      <c r="B16" s="70" t="s">
        <v>473</v>
      </c>
      <c r="C16" s="88">
        <v>6000</v>
      </c>
      <c r="D16" s="88">
        <v>6000</v>
      </c>
      <c r="E16" s="52">
        <f t="shared" si="4"/>
        <v>2471</v>
      </c>
      <c r="F16" s="52">
        <v>8471</v>
      </c>
      <c r="G16" s="47"/>
      <c r="H16" s="70" t="s">
        <v>473</v>
      </c>
      <c r="I16" s="58">
        <v>6000</v>
      </c>
      <c r="J16" s="58">
        <v>6000</v>
      </c>
      <c r="K16" s="52">
        <f t="shared" si="5"/>
        <v>2446</v>
      </c>
      <c r="L16" s="52">
        <v>8446</v>
      </c>
      <c r="M16" s="47"/>
    </row>
    <row r="17" s="33" customFormat="1" ht="26.1" customHeight="1" spans="1:13">
      <c r="A17" s="80">
        <v>12</v>
      </c>
      <c r="B17" s="44" t="s">
        <v>362</v>
      </c>
      <c r="C17" s="89">
        <f t="shared" ref="C17:F17" si="6">C18</f>
        <v>60460</v>
      </c>
      <c r="D17" s="85">
        <f t="shared" si="6"/>
        <v>60460</v>
      </c>
      <c r="E17" s="90">
        <f t="shared" si="6"/>
        <v>-53982</v>
      </c>
      <c r="F17" s="89">
        <f t="shared" si="6"/>
        <v>6478</v>
      </c>
      <c r="G17" s="47"/>
      <c r="H17" s="91" t="s">
        <v>474</v>
      </c>
      <c r="I17" s="85">
        <f t="shared" ref="I17:L17" si="7">I18</f>
        <v>68014</v>
      </c>
      <c r="J17" s="89">
        <f t="shared" si="7"/>
        <v>68014</v>
      </c>
      <c r="K17" s="90">
        <f t="shared" si="7"/>
        <v>-60272</v>
      </c>
      <c r="L17" s="89">
        <f t="shared" si="7"/>
        <v>7742</v>
      </c>
      <c r="M17" s="47"/>
    </row>
    <row r="18" s="33" customFormat="1" ht="26.1" customHeight="1" spans="1:13">
      <c r="A18" s="80">
        <v>13</v>
      </c>
      <c r="B18" s="50" t="s">
        <v>475</v>
      </c>
      <c r="C18" s="52">
        <v>60460</v>
      </c>
      <c r="D18" s="52">
        <v>60460</v>
      </c>
      <c r="E18" s="52">
        <f>F18-C18</f>
        <v>-53982</v>
      </c>
      <c r="F18" s="52">
        <v>6478</v>
      </c>
      <c r="G18" s="47"/>
      <c r="H18" s="50" t="s">
        <v>476</v>
      </c>
      <c r="I18" s="57">
        <v>68014</v>
      </c>
      <c r="J18" s="57">
        <v>68014</v>
      </c>
      <c r="K18" s="52">
        <f>L18-I18</f>
        <v>-60272</v>
      </c>
      <c r="L18" s="57">
        <v>7742</v>
      </c>
      <c r="M18" s="47"/>
    </row>
    <row r="19" s="33" customFormat="1" ht="26.1" customHeight="1" spans="1:13">
      <c r="A19" s="80">
        <v>14</v>
      </c>
      <c r="B19" s="50" t="s">
        <v>477</v>
      </c>
      <c r="C19" s="52"/>
      <c r="D19" s="52"/>
      <c r="E19" s="52">
        <v>0</v>
      </c>
      <c r="F19" s="52"/>
      <c r="G19" s="47"/>
      <c r="H19" s="50" t="s">
        <v>478</v>
      </c>
      <c r="I19" s="57"/>
      <c r="J19" s="57"/>
      <c r="K19" s="52">
        <f>L19-I19</f>
        <v>0</v>
      </c>
      <c r="L19" s="57"/>
      <c r="M19" s="47"/>
    </row>
  </sheetData>
  <mergeCells count="2">
    <mergeCell ref="A2:M2"/>
    <mergeCell ref="L3:M3"/>
  </mergeCells>
  <pageMargins left="0.747916666666667" right="0.747916666666667" top="0.984027777777778" bottom="0.984027777777778" header="0.511805555555556" footer="0.511805555555556"/>
  <pageSetup paperSize="9" scale="71" firstPageNumber="24" fitToHeight="0" orientation="landscape" useFirstPageNumber="1" horizontalDpi="600"/>
  <headerFooter differentOddEven="1">
    <oddFooter>&amp;R— &amp;P —</oddFooter>
    <evenFooter>&amp;L— &amp;P —</even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7"/>
  <sheetViews>
    <sheetView workbookViewId="0">
      <selection activeCell="K18" sqref="K18"/>
    </sheetView>
  </sheetViews>
  <sheetFormatPr defaultColWidth="9" defaultRowHeight="13.5" outlineLevelCol="6"/>
  <cols>
    <col min="1" max="1" width="34.75" style="60" customWidth="1"/>
    <col min="2" max="3" width="10.875" style="61" customWidth="1"/>
    <col min="4" max="4" width="10.375" style="61" customWidth="1"/>
    <col min="5" max="5" width="11.75" style="61" customWidth="1"/>
    <col min="6" max="6" width="10.625" style="61" customWidth="1"/>
    <col min="7" max="7" width="7.25" style="60" customWidth="1"/>
    <col min="8" max="233" width="9" style="60"/>
    <col min="234" max="234" width="39.625" style="60" customWidth="1"/>
    <col min="235" max="237" width="15.25" style="60" customWidth="1"/>
    <col min="238" max="238" width="15" style="60" customWidth="1"/>
    <col min="239" max="16384" width="9" style="60"/>
  </cols>
  <sheetData>
    <row r="1" ht="21" customHeight="1" spans="1:6">
      <c r="A1" s="62" t="s">
        <v>479</v>
      </c>
      <c r="B1" s="63"/>
      <c r="C1" s="63"/>
      <c r="D1" s="63"/>
      <c r="E1" s="63"/>
      <c r="F1" s="63"/>
    </row>
    <row r="2" ht="21" spans="1:7">
      <c r="A2" s="64" t="s">
        <v>480</v>
      </c>
      <c r="B2" s="65"/>
      <c r="C2" s="65"/>
      <c r="D2" s="65"/>
      <c r="E2" s="65"/>
      <c r="F2" s="65"/>
      <c r="G2" s="64"/>
    </row>
    <row r="3" ht="20.25" customHeight="1" spans="1:7">
      <c r="A3" s="62"/>
      <c r="B3" s="66"/>
      <c r="C3" s="66"/>
      <c r="D3" s="66"/>
      <c r="E3" s="66"/>
      <c r="F3" s="66"/>
      <c r="G3" s="66" t="s">
        <v>2</v>
      </c>
    </row>
    <row r="4" ht="30" customHeight="1" spans="1:7">
      <c r="A4" s="38" t="s">
        <v>12</v>
      </c>
      <c r="B4" s="38" t="s">
        <v>449</v>
      </c>
      <c r="C4" s="38" t="s">
        <v>8</v>
      </c>
      <c r="D4" s="38" t="s">
        <v>450</v>
      </c>
      <c r="E4" s="38" t="s">
        <v>10</v>
      </c>
      <c r="F4" s="39" t="s">
        <v>481</v>
      </c>
      <c r="G4" s="40" t="s">
        <v>11</v>
      </c>
    </row>
    <row r="5" ht="18" customHeight="1" spans="1:7">
      <c r="A5" s="38" t="s">
        <v>349</v>
      </c>
      <c r="B5" s="41">
        <f>B6+B56</f>
        <v>141760</v>
      </c>
      <c r="C5" s="41">
        <f t="shared" ref="C5:C67" si="0">B5</f>
        <v>141760</v>
      </c>
      <c r="D5" s="41">
        <f>D6+D56</f>
        <v>-102005</v>
      </c>
      <c r="E5" s="41">
        <f>E6+E56</f>
        <v>39755</v>
      </c>
      <c r="F5" s="67">
        <f t="shared" ref="F5:F9" si="1">D5/B5</f>
        <v>-0.719561230248307</v>
      </c>
      <c r="G5" s="40"/>
    </row>
    <row r="6" ht="18" customHeight="1" spans="1:7">
      <c r="A6" s="44" t="s">
        <v>453</v>
      </c>
      <c r="B6" s="68">
        <f>B12+B17+B21+B26+B31+B35+B39+B44+B48+B52</f>
        <v>81300</v>
      </c>
      <c r="C6" s="41">
        <f t="shared" si="0"/>
        <v>81300</v>
      </c>
      <c r="D6" s="68">
        <f>D12+D17+D21+D26+D31+D35+D39+D44+D48+D52</f>
        <v>-48023</v>
      </c>
      <c r="E6" s="68">
        <f>E12+E17+E21+E26+E31+E35+E39+E44+E48+E52</f>
        <v>33277</v>
      </c>
      <c r="F6" s="67">
        <f t="shared" si="1"/>
        <v>-0.590688806888069</v>
      </c>
      <c r="G6" s="69"/>
    </row>
    <row r="7" ht="18" customHeight="1" spans="1:7">
      <c r="A7" s="70" t="s">
        <v>482</v>
      </c>
      <c r="B7" s="71">
        <f>B13+B18+B22+B27+B32+B36+B40+B45+B49</f>
        <v>44120</v>
      </c>
      <c r="C7" s="49">
        <f t="shared" si="0"/>
        <v>44120</v>
      </c>
      <c r="D7" s="71">
        <f>D13+D18+D22+D27+D32+D36+D40+D45+D49</f>
        <v>-32414</v>
      </c>
      <c r="E7" s="71">
        <f>E13+E18+E22+E27+E32+E36+E40+E45+E49+E53</f>
        <v>17877</v>
      </c>
      <c r="F7" s="72">
        <f t="shared" si="1"/>
        <v>-0.73467815049864</v>
      </c>
      <c r="G7" s="69"/>
    </row>
    <row r="8" ht="18" customHeight="1" spans="1:7">
      <c r="A8" s="70" t="s">
        <v>483</v>
      </c>
      <c r="B8" s="71">
        <f>B14+B19+B23+B28+B33+B37+B41+B46+B50</f>
        <v>30630</v>
      </c>
      <c r="C8" s="49">
        <f t="shared" si="0"/>
        <v>30630</v>
      </c>
      <c r="D8" s="71">
        <f>D14+D19+D23+D28+D33+D37+D41+D46+D50</f>
        <v>-22150</v>
      </c>
      <c r="E8" s="71">
        <f>E14+E19+E23+E28+E33+E37+E41+E46+E50</f>
        <v>8480</v>
      </c>
      <c r="F8" s="72">
        <f t="shared" si="1"/>
        <v>-0.723147241266732</v>
      </c>
      <c r="G8" s="69"/>
    </row>
    <row r="9" ht="18" customHeight="1" spans="1:7">
      <c r="A9" s="70" t="s">
        <v>484</v>
      </c>
      <c r="B9" s="71">
        <f>B15+B20+B24+B38+B42+B51</f>
        <v>210</v>
      </c>
      <c r="C9" s="49">
        <f t="shared" si="0"/>
        <v>210</v>
      </c>
      <c r="D9" s="71">
        <f>D15+D20+D24+D38+D42+D51</f>
        <v>-115</v>
      </c>
      <c r="E9" s="71">
        <f>E15+E20+E24+E38+E42+E51+E47+E54</f>
        <v>2395</v>
      </c>
      <c r="F9" s="72">
        <f t="shared" si="1"/>
        <v>-0.547619047619048</v>
      </c>
      <c r="G9" s="69"/>
    </row>
    <row r="10" ht="18" customHeight="1" spans="1:7">
      <c r="A10" s="70" t="s">
        <v>485</v>
      </c>
      <c r="B10" s="71">
        <f>B16+B25</f>
        <v>0</v>
      </c>
      <c r="C10" s="49">
        <f t="shared" si="0"/>
        <v>0</v>
      </c>
      <c r="D10" s="71">
        <f>D16+D25</f>
        <v>0</v>
      </c>
      <c r="E10" s="71">
        <f>E16+E25</f>
        <v>0</v>
      </c>
      <c r="F10" s="72"/>
      <c r="G10" s="69"/>
    </row>
    <row r="11" ht="18" customHeight="1" spans="1:7">
      <c r="A11" s="70" t="s">
        <v>56</v>
      </c>
      <c r="B11" s="71"/>
      <c r="C11" s="49">
        <f t="shared" si="0"/>
        <v>0</v>
      </c>
      <c r="D11" s="52"/>
      <c r="E11" s="57"/>
      <c r="F11" s="72"/>
      <c r="G11" s="69"/>
    </row>
    <row r="12" ht="18" customHeight="1" spans="1:7">
      <c r="A12" s="48" t="s">
        <v>455</v>
      </c>
      <c r="B12" s="49">
        <f>B13+B14+B15+B16</f>
        <v>20440</v>
      </c>
      <c r="C12" s="49">
        <f t="shared" si="0"/>
        <v>20440</v>
      </c>
      <c r="D12" s="52">
        <f t="shared" ref="D12:D67" si="2">E12-B12</f>
        <v>-20440</v>
      </c>
      <c r="E12" s="52">
        <v>0</v>
      </c>
      <c r="F12" s="72">
        <f t="shared" ref="F12:F14" si="3">D12/B12</f>
        <v>-1</v>
      </c>
      <c r="G12" s="59"/>
    </row>
    <row r="13" ht="18" customHeight="1" spans="1:7">
      <c r="A13" s="70" t="s">
        <v>482</v>
      </c>
      <c r="B13" s="51">
        <v>14000</v>
      </c>
      <c r="C13" s="49">
        <f t="shared" si="0"/>
        <v>14000</v>
      </c>
      <c r="D13" s="52">
        <f t="shared" si="2"/>
        <v>-14000</v>
      </c>
      <c r="E13" s="52">
        <v>0</v>
      </c>
      <c r="F13" s="72">
        <f t="shared" si="3"/>
        <v>-1</v>
      </c>
      <c r="G13" s="59"/>
    </row>
    <row r="14" ht="18" customHeight="1" spans="1:7">
      <c r="A14" s="70" t="s">
        <v>483</v>
      </c>
      <c r="B14" s="51">
        <v>6440</v>
      </c>
      <c r="C14" s="49">
        <f t="shared" si="0"/>
        <v>6440</v>
      </c>
      <c r="D14" s="52">
        <f t="shared" si="2"/>
        <v>-6440</v>
      </c>
      <c r="E14" s="52">
        <v>0</v>
      </c>
      <c r="F14" s="72">
        <f t="shared" si="3"/>
        <v>-1</v>
      </c>
      <c r="G14" s="59"/>
    </row>
    <row r="15" ht="18" customHeight="1" spans="1:7">
      <c r="A15" s="70" t="s">
        <v>486</v>
      </c>
      <c r="B15" s="51"/>
      <c r="C15" s="49">
        <f t="shared" si="0"/>
        <v>0</v>
      </c>
      <c r="D15" s="52">
        <f t="shared" si="2"/>
        <v>0</v>
      </c>
      <c r="E15" s="52"/>
      <c r="F15" s="72"/>
      <c r="G15" s="59"/>
    </row>
    <row r="16" ht="18" customHeight="1" spans="1:7">
      <c r="A16" s="70" t="s">
        <v>485</v>
      </c>
      <c r="B16" s="51"/>
      <c r="C16" s="49">
        <f t="shared" si="0"/>
        <v>0</v>
      </c>
      <c r="D16" s="52">
        <f t="shared" si="2"/>
        <v>0</v>
      </c>
      <c r="E16" s="52"/>
      <c r="F16" s="72"/>
      <c r="G16" s="59"/>
    </row>
    <row r="17" ht="18" customHeight="1" spans="1:7">
      <c r="A17" s="48" t="s">
        <v>457</v>
      </c>
      <c r="B17" s="49">
        <f>B18+B19+B20</f>
        <v>320</v>
      </c>
      <c r="C17" s="49">
        <f t="shared" si="0"/>
        <v>320</v>
      </c>
      <c r="D17" s="52">
        <f t="shared" si="2"/>
        <v>-320</v>
      </c>
      <c r="E17" s="49">
        <v>0</v>
      </c>
      <c r="F17" s="72">
        <f t="shared" ref="F17:F22" si="4">D17/B17</f>
        <v>-1</v>
      </c>
      <c r="G17" s="59"/>
    </row>
    <row r="18" ht="18" customHeight="1" spans="1:7">
      <c r="A18" s="70" t="s">
        <v>482</v>
      </c>
      <c r="B18" s="51">
        <v>320</v>
      </c>
      <c r="C18" s="49">
        <f t="shared" si="0"/>
        <v>320</v>
      </c>
      <c r="D18" s="52">
        <f t="shared" si="2"/>
        <v>-320</v>
      </c>
      <c r="E18" s="52">
        <v>0</v>
      </c>
      <c r="F18" s="72">
        <f t="shared" si="4"/>
        <v>-1</v>
      </c>
      <c r="G18" s="59"/>
    </row>
    <row r="19" ht="18" customHeight="1" spans="1:7">
      <c r="A19" s="70" t="s">
        <v>483</v>
      </c>
      <c r="B19" s="51"/>
      <c r="C19" s="49">
        <f t="shared" si="0"/>
        <v>0</v>
      </c>
      <c r="D19" s="52">
        <f t="shared" si="2"/>
        <v>0</v>
      </c>
      <c r="E19" s="52"/>
      <c r="F19" s="72"/>
      <c r="G19" s="59"/>
    </row>
    <row r="20" ht="18" customHeight="1" spans="1:7">
      <c r="A20" s="70" t="s">
        <v>484</v>
      </c>
      <c r="B20" s="51"/>
      <c r="C20" s="49">
        <f t="shared" si="0"/>
        <v>0</v>
      </c>
      <c r="D20" s="52">
        <f t="shared" si="2"/>
        <v>0</v>
      </c>
      <c r="E20" s="52"/>
      <c r="F20" s="72"/>
      <c r="G20" s="59"/>
    </row>
    <row r="21" ht="18" customHeight="1" spans="1:7">
      <c r="A21" s="48" t="s">
        <v>459</v>
      </c>
      <c r="B21" s="49">
        <f>B22+B23+B24+B25</f>
        <v>10800</v>
      </c>
      <c r="C21" s="49">
        <f t="shared" si="0"/>
        <v>10800</v>
      </c>
      <c r="D21" s="52">
        <f t="shared" si="2"/>
        <v>-10800</v>
      </c>
      <c r="E21" s="52">
        <v>0</v>
      </c>
      <c r="F21" s="72">
        <f t="shared" si="4"/>
        <v>-1</v>
      </c>
      <c r="G21" s="59"/>
    </row>
    <row r="22" ht="18" customHeight="1" spans="1:7">
      <c r="A22" s="70" t="s">
        <v>482</v>
      </c>
      <c r="B22" s="51">
        <v>10800</v>
      </c>
      <c r="C22" s="49">
        <f t="shared" si="0"/>
        <v>10800</v>
      </c>
      <c r="D22" s="52">
        <f t="shared" si="2"/>
        <v>-10800</v>
      </c>
      <c r="E22" s="52">
        <v>0</v>
      </c>
      <c r="F22" s="72">
        <f t="shared" si="4"/>
        <v>-1</v>
      </c>
      <c r="G22" s="59"/>
    </row>
    <row r="23" ht="18" customHeight="1" spans="1:7">
      <c r="A23" s="70" t="s">
        <v>483</v>
      </c>
      <c r="B23" s="51"/>
      <c r="C23" s="49">
        <f t="shared" si="0"/>
        <v>0</v>
      </c>
      <c r="D23" s="52">
        <f t="shared" si="2"/>
        <v>0</v>
      </c>
      <c r="E23" s="52"/>
      <c r="F23" s="72"/>
      <c r="G23" s="59"/>
    </row>
    <row r="24" ht="18" customHeight="1" spans="1:7">
      <c r="A24" s="70" t="s">
        <v>484</v>
      </c>
      <c r="B24" s="51"/>
      <c r="C24" s="49">
        <f t="shared" si="0"/>
        <v>0</v>
      </c>
      <c r="D24" s="52">
        <f t="shared" si="2"/>
        <v>0</v>
      </c>
      <c r="E24" s="52"/>
      <c r="F24" s="72"/>
      <c r="G24" s="59"/>
    </row>
    <row r="25" ht="18" customHeight="1" spans="1:7">
      <c r="A25" s="70" t="s">
        <v>485</v>
      </c>
      <c r="B25" s="51"/>
      <c r="C25" s="49">
        <f t="shared" si="0"/>
        <v>0</v>
      </c>
      <c r="D25" s="52">
        <f t="shared" si="2"/>
        <v>0</v>
      </c>
      <c r="E25" s="52">
        <v>0</v>
      </c>
      <c r="F25" s="72"/>
      <c r="G25" s="59"/>
    </row>
    <row r="26" ht="18" customHeight="1" spans="1:7">
      <c r="A26" s="48" t="s">
        <v>461</v>
      </c>
      <c r="B26" s="49">
        <f>B27+B30</f>
        <v>600</v>
      </c>
      <c r="C26" s="49">
        <f t="shared" si="0"/>
        <v>600</v>
      </c>
      <c r="D26" s="52">
        <f t="shared" si="2"/>
        <v>-600</v>
      </c>
      <c r="E26" s="52">
        <v>0</v>
      </c>
      <c r="F26" s="72">
        <f>D26/B26</f>
        <v>-1</v>
      </c>
      <c r="G26" s="59"/>
    </row>
    <row r="27" ht="18" customHeight="1" spans="1:7">
      <c r="A27" s="70" t="s">
        <v>482</v>
      </c>
      <c r="B27" s="51">
        <v>260</v>
      </c>
      <c r="C27" s="49">
        <f t="shared" si="0"/>
        <v>260</v>
      </c>
      <c r="D27" s="52">
        <f t="shared" si="2"/>
        <v>-260</v>
      </c>
      <c r="E27" s="52">
        <v>0</v>
      </c>
      <c r="F27" s="72">
        <f>D27/B27</f>
        <v>-1</v>
      </c>
      <c r="G27" s="59"/>
    </row>
    <row r="28" ht="18" customHeight="1" spans="1:7">
      <c r="A28" s="70" t="s">
        <v>483</v>
      </c>
      <c r="B28" s="51"/>
      <c r="C28" s="49">
        <f t="shared" si="0"/>
        <v>0</v>
      </c>
      <c r="D28" s="52">
        <f t="shared" si="2"/>
        <v>0</v>
      </c>
      <c r="E28" s="52"/>
      <c r="F28" s="72"/>
      <c r="G28" s="59"/>
    </row>
    <row r="29" ht="18" customHeight="1" spans="1:7">
      <c r="A29" s="70" t="s">
        <v>484</v>
      </c>
      <c r="B29" s="51"/>
      <c r="C29" s="49">
        <f t="shared" si="0"/>
        <v>0</v>
      </c>
      <c r="D29" s="52">
        <f t="shared" si="2"/>
        <v>0</v>
      </c>
      <c r="E29" s="52"/>
      <c r="F29" s="72"/>
      <c r="G29" s="59"/>
    </row>
    <row r="30" ht="18" customHeight="1" spans="1:7">
      <c r="A30" s="70" t="s">
        <v>56</v>
      </c>
      <c r="B30" s="51">
        <v>340</v>
      </c>
      <c r="C30" s="49">
        <f t="shared" si="0"/>
        <v>340</v>
      </c>
      <c r="D30" s="52">
        <f t="shared" si="2"/>
        <v>-340</v>
      </c>
      <c r="E30" s="52">
        <v>0</v>
      </c>
      <c r="F30" s="72"/>
      <c r="G30" s="59"/>
    </row>
    <row r="31" ht="18" customHeight="1" spans="1:7">
      <c r="A31" s="48" t="s">
        <v>463</v>
      </c>
      <c r="B31" s="49">
        <f>B32+B33</f>
        <v>0</v>
      </c>
      <c r="C31" s="49">
        <f t="shared" si="0"/>
        <v>0</v>
      </c>
      <c r="D31" s="52">
        <f t="shared" si="2"/>
        <v>0</v>
      </c>
      <c r="E31" s="52">
        <v>0</v>
      </c>
      <c r="F31" s="72"/>
      <c r="G31" s="59"/>
    </row>
    <row r="32" ht="18" customHeight="1" spans="1:7">
      <c r="A32" s="70" t="s">
        <v>482</v>
      </c>
      <c r="B32" s="51"/>
      <c r="C32" s="49">
        <f t="shared" si="0"/>
        <v>0</v>
      </c>
      <c r="D32" s="52">
        <f t="shared" si="2"/>
        <v>0</v>
      </c>
      <c r="E32" s="52">
        <v>0</v>
      </c>
      <c r="F32" s="72"/>
      <c r="G32" s="59"/>
    </row>
    <row r="33" ht="18" customHeight="1" spans="1:7">
      <c r="A33" s="70" t="s">
        <v>483</v>
      </c>
      <c r="B33" s="51"/>
      <c r="C33" s="49">
        <f t="shared" si="0"/>
        <v>0</v>
      </c>
      <c r="D33" s="52">
        <f t="shared" si="2"/>
        <v>0</v>
      </c>
      <c r="E33" s="52"/>
      <c r="F33" s="72"/>
      <c r="G33" s="59"/>
    </row>
    <row r="34" ht="18" customHeight="1" spans="1:7">
      <c r="A34" s="70" t="s">
        <v>484</v>
      </c>
      <c r="B34" s="51"/>
      <c r="C34" s="49">
        <f t="shared" si="0"/>
        <v>0</v>
      </c>
      <c r="D34" s="52">
        <f t="shared" si="2"/>
        <v>0</v>
      </c>
      <c r="E34" s="52"/>
      <c r="F34" s="72"/>
      <c r="G34" s="59"/>
    </row>
    <row r="35" ht="18" customHeight="1" spans="1:7">
      <c r="A35" s="48" t="s">
        <v>465</v>
      </c>
      <c r="B35" s="49">
        <f>B36+B37+B38</f>
        <v>8750</v>
      </c>
      <c r="C35" s="49">
        <f t="shared" si="0"/>
        <v>8750</v>
      </c>
      <c r="D35" s="52">
        <f t="shared" si="2"/>
        <v>-8750</v>
      </c>
      <c r="E35" s="52">
        <v>0</v>
      </c>
      <c r="F35" s="72">
        <f t="shared" ref="F35:F42" si="5">D35/B35</f>
        <v>-1</v>
      </c>
      <c r="G35" s="59"/>
    </row>
    <row r="36" ht="18" customHeight="1" spans="1:7">
      <c r="A36" s="70" t="s">
        <v>482</v>
      </c>
      <c r="B36" s="51">
        <v>1000</v>
      </c>
      <c r="C36" s="49">
        <f t="shared" si="0"/>
        <v>1000</v>
      </c>
      <c r="D36" s="52">
        <f t="shared" si="2"/>
        <v>-1000</v>
      </c>
      <c r="E36" s="52">
        <v>0</v>
      </c>
      <c r="F36" s="72">
        <f t="shared" si="5"/>
        <v>-1</v>
      </c>
      <c r="G36" s="59"/>
    </row>
    <row r="37" ht="18" customHeight="1" spans="1:7">
      <c r="A37" s="70" t="s">
        <v>483</v>
      </c>
      <c r="B37" s="51">
        <v>7570</v>
      </c>
      <c r="C37" s="49">
        <f t="shared" si="0"/>
        <v>7570</v>
      </c>
      <c r="D37" s="52">
        <f t="shared" si="2"/>
        <v>-7570</v>
      </c>
      <c r="E37" s="52">
        <v>0</v>
      </c>
      <c r="F37" s="72">
        <f t="shared" si="5"/>
        <v>-1</v>
      </c>
      <c r="G37" s="59"/>
    </row>
    <row r="38" ht="18" customHeight="1" spans="1:7">
      <c r="A38" s="70" t="s">
        <v>484</v>
      </c>
      <c r="B38" s="51">
        <v>180</v>
      </c>
      <c r="C38" s="49">
        <f t="shared" si="0"/>
        <v>180</v>
      </c>
      <c r="D38" s="52">
        <f t="shared" si="2"/>
        <v>-180</v>
      </c>
      <c r="E38" s="52">
        <v>0</v>
      </c>
      <c r="F38" s="72">
        <f t="shared" si="5"/>
        <v>-1</v>
      </c>
      <c r="G38" s="59"/>
    </row>
    <row r="39" ht="18" customHeight="1" spans="1:7">
      <c r="A39" s="48" t="s">
        <v>467</v>
      </c>
      <c r="B39" s="49">
        <f>B40+B41+B42</f>
        <v>17030</v>
      </c>
      <c r="C39" s="49">
        <f t="shared" si="0"/>
        <v>17030</v>
      </c>
      <c r="D39" s="52">
        <f t="shared" si="2"/>
        <v>7776</v>
      </c>
      <c r="E39" s="52">
        <v>24806</v>
      </c>
      <c r="F39" s="72">
        <f t="shared" si="5"/>
        <v>0.456605989430417</v>
      </c>
      <c r="G39" s="59"/>
    </row>
    <row r="40" ht="18" customHeight="1" spans="1:7">
      <c r="A40" s="70" t="s">
        <v>482</v>
      </c>
      <c r="B40" s="51">
        <v>12000</v>
      </c>
      <c r="C40" s="49">
        <f t="shared" si="0"/>
        <v>12000</v>
      </c>
      <c r="D40" s="52">
        <f t="shared" si="2"/>
        <v>-294</v>
      </c>
      <c r="E40" s="52">
        <v>11706</v>
      </c>
      <c r="F40" s="72">
        <f t="shared" si="5"/>
        <v>-0.0245</v>
      </c>
      <c r="G40" s="59"/>
    </row>
    <row r="41" ht="18" customHeight="1" spans="1:7">
      <c r="A41" s="70" t="s">
        <v>483</v>
      </c>
      <c r="B41" s="51">
        <v>5000</v>
      </c>
      <c r="C41" s="49">
        <f t="shared" si="0"/>
        <v>5000</v>
      </c>
      <c r="D41" s="52">
        <f t="shared" si="2"/>
        <v>3480</v>
      </c>
      <c r="E41" s="52">
        <v>8480</v>
      </c>
      <c r="F41" s="72">
        <f t="shared" si="5"/>
        <v>0.696</v>
      </c>
      <c r="G41" s="59"/>
    </row>
    <row r="42" ht="18" customHeight="1" spans="1:7">
      <c r="A42" s="70" t="s">
        <v>484</v>
      </c>
      <c r="B42" s="51">
        <v>30</v>
      </c>
      <c r="C42" s="49">
        <f t="shared" si="0"/>
        <v>30</v>
      </c>
      <c r="D42" s="52">
        <f t="shared" si="2"/>
        <v>65</v>
      </c>
      <c r="E42" s="52">
        <v>95</v>
      </c>
      <c r="F42" s="72">
        <f t="shared" si="5"/>
        <v>2.16666666666667</v>
      </c>
      <c r="G42" s="59"/>
    </row>
    <row r="43" ht="18" customHeight="1" spans="1:7">
      <c r="A43" s="70" t="s">
        <v>56</v>
      </c>
      <c r="B43" s="51"/>
      <c r="C43" s="49">
        <f t="shared" si="0"/>
        <v>0</v>
      </c>
      <c r="D43" s="52">
        <f t="shared" si="2"/>
        <v>1150</v>
      </c>
      <c r="E43" s="52">
        <v>1150</v>
      </c>
      <c r="F43" s="72"/>
      <c r="G43" s="59"/>
    </row>
    <row r="44" ht="18" customHeight="1" spans="1:7">
      <c r="A44" s="48" t="s">
        <v>469</v>
      </c>
      <c r="B44" s="49">
        <f>B45+B46</f>
        <v>17240</v>
      </c>
      <c r="C44" s="49">
        <f t="shared" si="0"/>
        <v>17240</v>
      </c>
      <c r="D44" s="52">
        <f t="shared" si="2"/>
        <v>-17240</v>
      </c>
      <c r="E44" s="52">
        <v>0</v>
      </c>
      <c r="F44" s="72">
        <f t="shared" ref="F44:F46" si="6">D44/B44</f>
        <v>-1</v>
      </c>
      <c r="G44" s="59"/>
    </row>
    <row r="45" ht="18" customHeight="1" spans="1:7">
      <c r="A45" s="70" t="s">
        <v>482</v>
      </c>
      <c r="B45" s="51">
        <v>5740</v>
      </c>
      <c r="C45" s="49">
        <f t="shared" si="0"/>
        <v>5740</v>
      </c>
      <c r="D45" s="52">
        <f t="shared" si="2"/>
        <v>-5740</v>
      </c>
      <c r="E45" s="52">
        <v>0</v>
      </c>
      <c r="F45" s="72">
        <f t="shared" si="6"/>
        <v>-1</v>
      </c>
      <c r="G45" s="59"/>
    </row>
    <row r="46" ht="18" customHeight="1" spans="1:7">
      <c r="A46" s="70" t="s">
        <v>483</v>
      </c>
      <c r="B46" s="51">
        <v>11500</v>
      </c>
      <c r="C46" s="49">
        <f t="shared" si="0"/>
        <v>11500</v>
      </c>
      <c r="D46" s="52">
        <f t="shared" si="2"/>
        <v>-11500</v>
      </c>
      <c r="E46" s="52">
        <v>0</v>
      </c>
      <c r="F46" s="72">
        <f t="shared" si="6"/>
        <v>-1</v>
      </c>
      <c r="G46" s="59"/>
    </row>
    <row r="47" ht="18" customHeight="1" spans="1:7">
      <c r="A47" s="70" t="s">
        <v>484</v>
      </c>
      <c r="B47" s="51"/>
      <c r="C47" s="49">
        <f t="shared" si="0"/>
        <v>0</v>
      </c>
      <c r="D47" s="52">
        <f t="shared" si="2"/>
        <v>0</v>
      </c>
      <c r="E47" s="52">
        <v>0</v>
      </c>
      <c r="F47" s="72"/>
      <c r="G47" s="59"/>
    </row>
    <row r="48" ht="18" customHeight="1" spans="1:7">
      <c r="A48" s="48" t="s">
        <v>471</v>
      </c>
      <c r="B48" s="73">
        <v>120</v>
      </c>
      <c r="C48" s="49">
        <f t="shared" si="0"/>
        <v>120</v>
      </c>
      <c r="D48" s="52">
        <f t="shared" si="2"/>
        <v>-120</v>
      </c>
      <c r="E48" s="74">
        <v>0</v>
      </c>
      <c r="F48" s="72">
        <f t="shared" ref="F48:F54" si="7">D48/B48</f>
        <v>-1</v>
      </c>
      <c r="G48" s="59"/>
    </row>
    <row r="49" ht="18" customHeight="1" spans="1:7">
      <c r="A49" s="70" t="s">
        <v>482</v>
      </c>
      <c r="B49" s="51"/>
      <c r="C49" s="49">
        <f t="shared" si="0"/>
        <v>0</v>
      </c>
      <c r="D49" s="52">
        <f t="shared" si="2"/>
        <v>0</v>
      </c>
      <c r="E49" s="57"/>
      <c r="F49" s="72"/>
      <c r="G49" s="59"/>
    </row>
    <row r="50" ht="18" customHeight="1" spans="1:7">
      <c r="A50" s="70" t="s">
        <v>483</v>
      </c>
      <c r="B50" s="51">
        <v>120</v>
      </c>
      <c r="C50" s="49">
        <f t="shared" si="0"/>
        <v>120</v>
      </c>
      <c r="D50" s="52">
        <f t="shared" si="2"/>
        <v>-120</v>
      </c>
      <c r="E50" s="57">
        <v>0</v>
      </c>
      <c r="F50" s="72">
        <f t="shared" si="7"/>
        <v>-1</v>
      </c>
      <c r="G50" s="59"/>
    </row>
    <row r="51" ht="18" customHeight="1" spans="1:7">
      <c r="A51" s="70" t="s">
        <v>484</v>
      </c>
      <c r="B51" s="51"/>
      <c r="C51" s="49">
        <f t="shared" si="0"/>
        <v>0</v>
      </c>
      <c r="D51" s="52">
        <f t="shared" si="2"/>
        <v>0</v>
      </c>
      <c r="E51" s="57">
        <v>0</v>
      </c>
      <c r="F51" s="72"/>
      <c r="G51" s="59"/>
    </row>
    <row r="52" ht="18" customHeight="1" spans="1:7">
      <c r="A52" s="48" t="s">
        <v>473</v>
      </c>
      <c r="B52" s="51">
        <f>B53+B54</f>
        <v>6000</v>
      </c>
      <c r="C52" s="49">
        <f t="shared" si="0"/>
        <v>6000</v>
      </c>
      <c r="D52" s="52">
        <f t="shared" si="2"/>
        <v>2471</v>
      </c>
      <c r="E52" s="57">
        <f>E53+E54+E55</f>
        <v>8471</v>
      </c>
      <c r="F52" s="72">
        <f t="shared" si="7"/>
        <v>0.411833333333333</v>
      </c>
      <c r="G52" s="59"/>
    </row>
    <row r="53" ht="18" customHeight="1" spans="1:7">
      <c r="A53" s="48" t="s">
        <v>487</v>
      </c>
      <c r="B53" s="51">
        <v>6000</v>
      </c>
      <c r="C53" s="49">
        <f t="shared" si="0"/>
        <v>6000</v>
      </c>
      <c r="D53" s="52">
        <f t="shared" si="2"/>
        <v>171</v>
      </c>
      <c r="E53" s="57">
        <v>6171</v>
      </c>
      <c r="F53" s="72">
        <f t="shared" si="7"/>
        <v>0.0285</v>
      </c>
      <c r="G53" s="59"/>
    </row>
    <row r="54" ht="18" customHeight="1" spans="1:7">
      <c r="A54" s="48" t="s">
        <v>488</v>
      </c>
      <c r="B54" s="51"/>
      <c r="C54" s="49">
        <f t="shared" si="0"/>
        <v>0</v>
      </c>
      <c r="D54" s="52">
        <f t="shared" si="2"/>
        <v>2300</v>
      </c>
      <c r="E54" s="57">
        <v>2300</v>
      </c>
      <c r="F54" s="72"/>
      <c r="G54" s="59"/>
    </row>
    <row r="55" ht="18" customHeight="1" spans="1:7">
      <c r="A55" s="75" t="s">
        <v>56</v>
      </c>
      <c r="B55" s="51"/>
      <c r="C55" s="49">
        <f t="shared" si="0"/>
        <v>0</v>
      </c>
      <c r="D55" s="52">
        <f t="shared" si="2"/>
        <v>0</v>
      </c>
      <c r="E55" s="57"/>
      <c r="F55" s="72"/>
      <c r="G55" s="59"/>
    </row>
    <row r="56" ht="18" customHeight="1" spans="1:7">
      <c r="A56" s="44" t="s">
        <v>362</v>
      </c>
      <c r="B56" s="71">
        <f>B57+B68</f>
        <v>60460</v>
      </c>
      <c r="C56" s="41">
        <f t="shared" si="0"/>
        <v>60460</v>
      </c>
      <c r="D56" s="52">
        <f t="shared" si="2"/>
        <v>-53982</v>
      </c>
      <c r="E56" s="71">
        <f>E57+E68</f>
        <v>6478</v>
      </c>
      <c r="F56" s="72">
        <f t="shared" ref="F56:F61" si="8">D56/B56</f>
        <v>-0.892854780019848</v>
      </c>
      <c r="G56" s="59"/>
    </row>
    <row r="57" ht="18" customHeight="1" spans="1:7">
      <c r="A57" s="48" t="s">
        <v>475</v>
      </c>
      <c r="B57" s="71">
        <f>SUM(B58:B67)</f>
        <v>60460</v>
      </c>
      <c r="C57" s="49">
        <f t="shared" si="0"/>
        <v>60460</v>
      </c>
      <c r="D57" s="52">
        <f t="shared" si="2"/>
        <v>-53982</v>
      </c>
      <c r="E57" s="71">
        <f>SUM(E58:E67)</f>
        <v>6478</v>
      </c>
      <c r="F57" s="72">
        <f t="shared" si="8"/>
        <v>-0.892854780019848</v>
      </c>
      <c r="G57" s="59"/>
    </row>
    <row r="58" ht="18" customHeight="1" spans="1:7">
      <c r="A58" s="70" t="s">
        <v>489</v>
      </c>
      <c r="B58" s="57">
        <v>0</v>
      </c>
      <c r="C58" s="49">
        <f t="shared" si="0"/>
        <v>0</v>
      </c>
      <c r="D58" s="52">
        <f t="shared" si="2"/>
        <v>0</v>
      </c>
      <c r="E58" s="57">
        <v>0</v>
      </c>
      <c r="F58" s="72"/>
      <c r="G58" s="59"/>
    </row>
    <row r="59" ht="18" customHeight="1" spans="1:7">
      <c r="A59" s="70" t="s">
        <v>490</v>
      </c>
      <c r="B59" s="76">
        <v>108</v>
      </c>
      <c r="C59" s="49">
        <f t="shared" si="0"/>
        <v>108</v>
      </c>
      <c r="D59" s="52">
        <f t="shared" si="2"/>
        <v>-108</v>
      </c>
      <c r="E59" s="57">
        <v>0</v>
      </c>
      <c r="F59" s="72">
        <f t="shared" si="8"/>
        <v>-1</v>
      </c>
      <c r="G59" s="59"/>
    </row>
    <row r="60" ht="18" customHeight="1" spans="1:7">
      <c r="A60" s="70" t="s">
        <v>491</v>
      </c>
      <c r="B60" s="76">
        <v>13176</v>
      </c>
      <c r="C60" s="49">
        <f t="shared" si="0"/>
        <v>13176</v>
      </c>
      <c r="D60" s="52">
        <f t="shared" si="2"/>
        <v>-13176</v>
      </c>
      <c r="E60" s="57">
        <v>0</v>
      </c>
      <c r="F60" s="72">
        <f t="shared" si="8"/>
        <v>-1</v>
      </c>
      <c r="G60" s="59"/>
    </row>
    <row r="61" ht="18" customHeight="1" spans="1:7">
      <c r="A61" s="70" t="s">
        <v>492</v>
      </c>
      <c r="B61" s="76">
        <v>751</v>
      </c>
      <c r="C61" s="49">
        <f t="shared" si="0"/>
        <v>751</v>
      </c>
      <c r="D61" s="52">
        <f t="shared" si="2"/>
        <v>-751</v>
      </c>
      <c r="E61" s="57">
        <v>0</v>
      </c>
      <c r="F61" s="72">
        <f t="shared" si="8"/>
        <v>-1</v>
      </c>
      <c r="G61" s="59"/>
    </row>
    <row r="62" ht="18" customHeight="1" spans="1:7">
      <c r="A62" s="70" t="s">
        <v>493</v>
      </c>
      <c r="B62" s="76">
        <v>0</v>
      </c>
      <c r="C62" s="49">
        <f t="shared" si="0"/>
        <v>0</v>
      </c>
      <c r="D62" s="52">
        <f t="shared" si="2"/>
        <v>0</v>
      </c>
      <c r="E62" s="57">
        <v>0</v>
      </c>
      <c r="F62" s="72"/>
      <c r="G62" s="59"/>
    </row>
    <row r="63" ht="18" customHeight="1" spans="1:7">
      <c r="A63" s="70" t="s">
        <v>494</v>
      </c>
      <c r="B63" s="76">
        <v>16975</v>
      </c>
      <c r="C63" s="49">
        <f t="shared" si="0"/>
        <v>16975</v>
      </c>
      <c r="D63" s="52">
        <f t="shared" si="2"/>
        <v>-16975</v>
      </c>
      <c r="E63" s="57">
        <v>0</v>
      </c>
      <c r="F63" s="72">
        <f t="shared" ref="F63:F67" si="9">D63/B63</f>
        <v>-1</v>
      </c>
      <c r="G63" s="59"/>
    </row>
    <row r="64" ht="18" customHeight="1" spans="1:7">
      <c r="A64" s="70" t="s">
        <v>495</v>
      </c>
      <c r="B64" s="76">
        <v>5955</v>
      </c>
      <c r="C64" s="49">
        <f t="shared" si="0"/>
        <v>5955</v>
      </c>
      <c r="D64" s="52">
        <f t="shared" si="2"/>
        <v>0</v>
      </c>
      <c r="E64" s="57">
        <v>5955</v>
      </c>
      <c r="F64" s="72">
        <f t="shared" si="9"/>
        <v>0</v>
      </c>
      <c r="G64" s="59"/>
    </row>
    <row r="65" ht="18" customHeight="1" spans="1:7">
      <c r="A65" s="70" t="s">
        <v>496</v>
      </c>
      <c r="B65" s="76">
        <v>22712</v>
      </c>
      <c r="C65" s="49">
        <f t="shared" si="0"/>
        <v>22712</v>
      </c>
      <c r="D65" s="52">
        <f t="shared" si="2"/>
        <v>-22712</v>
      </c>
      <c r="E65" s="57">
        <v>0</v>
      </c>
      <c r="F65" s="72">
        <f t="shared" si="9"/>
        <v>-1</v>
      </c>
      <c r="G65" s="59"/>
    </row>
    <row r="66" ht="18" customHeight="1" spans="1:7">
      <c r="A66" s="70" t="s">
        <v>497</v>
      </c>
      <c r="B66" s="76">
        <v>260</v>
      </c>
      <c r="C66" s="49">
        <f t="shared" si="0"/>
        <v>260</v>
      </c>
      <c r="D66" s="52">
        <f t="shared" si="2"/>
        <v>-260</v>
      </c>
      <c r="E66" s="57">
        <v>0</v>
      </c>
      <c r="F66" s="72">
        <f t="shared" si="9"/>
        <v>-1</v>
      </c>
      <c r="G66" s="59"/>
    </row>
    <row r="67" ht="18" customHeight="1" spans="1:7">
      <c r="A67" s="70" t="s">
        <v>498</v>
      </c>
      <c r="B67" s="76">
        <v>523</v>
      </c>
      <c r="C67" s="49">
        <f t="shared" si="0"/>
        <v>523</v>
      </c>
      <c r="D67" s="52">
        <f t="shared" si="2"/>
        <v>0</v>
      </c>
      <c r="E67" s="57">
        <v>523</v>
      </c>
      <c r="F67" s="72">
        <f t="shared" si="9"/>
        <v>0</v>
      </c>
      <c r="G67" s="59"/>
    </row>
    <row r="68" ht="18" customHeight="1" spans="1:7">
      <c r="A68" s="59" t="s">
        <v>477</v>
      </c>
      <c r="B68" s="57"/>
      <c r="C68" s="57"/>
      <c r="D68" s="57"/>
      <c r="E68" s="57"/>
      <c r="F68" s="72"/>
      <c r="G68" s="59"/>
    </row>
    <row r="69" ht="18" customHeight="1" spans="1:7">
      <c r="A69" s="70" t="s">
        <v>489</v>
      </c>
      <c r="B69" s="57"/>
      <c r="C69" s="57"/>
      <c r="D69" s="52"/>
      <c r="E69" s="57"/>
      <c r="F69" s="72"/>
      <c r="G69" s="59"/>
    </row>
    <row r="70" ht="18" customHeight="1" spans="1:7">
      <c r="A70" s="70" t="s">
        <v>490</v>
      </c>
      <c r="B70" s="57"/>
      <c r="C70" s="57"/>
      <c r="D70" s="52"/>
      <c r="E70" s="57"/>
      <c r="F70" s="72"/>
      <c r="G70" s="59"/>
    </row>
    <row r="71" ht="18" customHeight="1" spans="1:7">
      <c r="A71" s="70" t="s">
        <v>491</v>
      </c>
      <c r="B71" s="57"/>
      <c r="C71" s="57"/>
      <c r="D71" s="52"/>
      <c r="E71" s="57"/>
      <c r="F71" s="72"/>
      <c r="G71" s="59"/>
    </row>
    <row r="72" ht="15.95" customHeight="1" spans="1:7">
      <c r="A72" s="70" t="s">
        <v>492</v>
      </c>
      <c r="B72" s="57"/>
      <c r="C72" s="57"/>
      <c r="D72" s="52"/>
      <c r="E72" s="57"/>
      <c r="F72" s="72"/>
      <c r="G72" s="77"/>
    </row>
    <row r="73" ht="15.95" customHeight="1" spans="1:7">
      <c r="A73" s="70" t="s">
        <v>493</v>
      </c>
      <c r="B73" s="57"/>
      <c r="C73" s="57"/>
      <c r="D73" s="52"/>
      <c r="E73" s="57"/>
      <c r="F73" s="72"/>
      <c r="G73" s="77"/>
    </row>
    <row r="74" ht="15.95" customHeight="1" spans="1:7">
      <c r="A74" s="70" t="s">
        <v>494</v>
      </c>
      <c r="B74" s="57"/>
      <c r="C74" s="57"/>
      <c r="D74" s="52"/>
      <c r="E74" s="57"/>
      <c r="F74" s="72"/>
      <c r="G74" s="77"/>
    </row>
    <row r="75" ht="15.95" customHeight="1" spans="1:7">
      <c r="A75" s="70" t="s">
        <v>495</v>
      </c>
      <c r="B75" s="57"/>
      <c r="C75" s="57"/>
      <c r="D75" s="52"/>
      <c r="E75" s="57"/>
      <c r="F75" s="72"/>
      <c r="G75" s="77"/>
    </row>
    <row r="76" ht="15.95" customHeight="1" spans="1:7">
      <c r="A76" s="70" t="s">
        <v>496</v>
      </c>
      <c r="B76" s="57"/>
      <c r="C76" s="57"/>
      <c r="D76" s="52"/>
      <c r="E76" s="57"/>
      <c r="F76" s="72"/>
      <c r="G76" s="77"/>
    </row>
    <row r="77" ht="15.95" customHeight="1" spans="1:7">
      <c r="A77" s="70" t="s">
        <v>497</v>
      </c>
      <c r="B77" s="57"/>
      <c r="C77" s="57"/>
      <c r="D77" s="52"/>
      <c r="E77" s="57"/>
      <c r="F77" s="72"/>
      <c r="G77" s="77"/>
    </row>
  </sheetData>
  <mergeCells count="1">
    <mergeCell ref="A2:G2"/>
  </mergeCells>
  <pageMargins left="0.944444444444444" right="0.747916666666667" top="0.984027777777778" bottom="0.984027777777778" header="0.511805555555556" footer="0.511805555555556"/>
  <pageSetup paperSize="9" scale="80" firstPageNumber="25" orientation="portrait" useFirstPageNumber="1" horizontalDpi="600"/>
  <headerFooter differentOddEven="1">
    <oddFooter>&amp;R— &amp;P —</oddFooter>
    <evenFooter>&amp;L— &amp;P —</even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4"/>
  <sheetViews>
    <sheetView topLeftCell="A51" workbookViewId="0">
      <selection activeCell="L61" sqref="L61"/>
    </sheetView>
  </sheetViews>
  <sheetFormatPr defaultColWidth="9" defaultRowHeight="13.5" outlineLevelCol="6"/>
  <cols>
    <col min="1" max="1" width="36.5" style="33" customWidth="1"/>
    <col min="2" max="3" width="10.875" style="33" customWidth="1"/>
    <col min="4" max="4" width="10.625" style="33" customWidth="1"/>
    <col min="5" max="5" width="11.125" style="33" customWidth="1"/>
    <col min="6" max="6" width="8.625" style="33" customWidth="1"/>
    <col min="7" max="7" width="8.25" style="33" customWidth="1"/>
    <col min="8" max="242" width="9" style="33"/>
    <col min="243" max="243" width="39.375" style="33" customWidth="1"/>
    <col min="244" max="244" width="15.25" style="33" customWidth="1"/>
    <col min="245" max="246" width="12.875" style="33" customWidth="1"/>
    <col min="247" max="247" width="15" style="33" customWidth="1"/>
    <col min="248" max="16384" width="9" style="33"/>
  </cols>
  <sheetData>
    <row r="1" ht="17.1" customHeight="1" spans="1:6">
      <c r="A1" s="34" t="s">
        <v>499</v>
      </c>
      <c r="B1" s="35"/>
      <c r="C1" s="35"/>
      <c r="D1" s="35"/>
      <c r="E1" s="35"/>
      <c r="F1" s="35"/>
    </row>
    <row r="2" ht="21" spans="1:7">
      <c r="A2" s="36" t="s">
        <v>500</v>
      </c>
      <c r="B2" s="36"/>
      <c r="C2" s="36"/>
      <c r="D2" s="36"/>
      <c r="E2" s="36"/>
      <c r="F2" s="36"/>
      <c r="G2" s="36"/>
    </row>
    <row r="3" ht="15.95" customHeight="1" spans="1:7">
      <c r="A3" s="34"/>
      <c r="B3" s="37"/>
      <c r="C3" s="37"/>
      <c r="D3" s="37"/>
      <c r="E3" s="37"/>
      <c r="F3" s="37"/>
      <c r="G3" s="37" t="s">
        <v>2</v>
      </c>
    </row>
    <row r="4" ht="32.1" customHeight="1" spans="1:7">
      <c r="A4" s="38" t="s">
        <v>12</v>
      </c>
      <c r="B4" s="38" t="s">
        <v>449</v>
      </c>
      <c r="C4" s="38" t="s">
        <v>8</v>
      </c>
      <c r="D4" s="38" t="s">
        <v>450</v>
      </c>
      <c r="E4" s="38" t="s">
        <v>10</v>
      </c>
      <c r="F4" s="39" t="s">
        <v>481</v>
      </c>
      <c r="G4" s="40" t="s">
        <v>11</v>
      </c>
    </row>
    <row r="5" ht="18" customHeight="1" spans="1:7">
      <c r="A5" s="38" t="s">
        <v>350</v>
      </c>
      <c r="B5" s="41">
        <f>B6+B53</f>
        <v>141760</v>
      </c>
      <c r="C5" s="41">
        <f t="shared" ref="C5:C64" si="0">B5</f>
        <v>141760</v>
      </c>
      <c r="D5" s="41">
        <f>D6+D53</f>
        <v>-102005</v>
      </c>
      <c r="E5" s="41">
        <f>E6+E53</f>
        <v>39755</v>
      </c>
      <c r="F5" s="42">
        <f t="shared" ref="F5:F11" si="1">D5/B5</f>
        <v>-0.719561230248307</v>
      </c>
      <c r="G5" s="43"/>
    </row>
    <row r="6" ht="18" customHeight="1" spans="1:7">
      <c r="A6" s="44" t="s">
        <v>501</v>
      </c>
      <c r="B6" s="45">
        <f>B8+B14+B21+B26+B31+B36+B42+B45+B49+B51</f>
        <v>73746</v>
      </c>
      <c r="C6" s="41">
        <f t="shared" si="0"/>
        <v>73746</v>
      </c>
      <c r="D6" s="45">
        <f>D8+D14+D21+D26+D31+D36+D42+D45+D49+D51</f>
        <v>-41733</v>
      </c>
      <c r="E6" s="45">
        <f>E8+E14+E21+E26+E31+E36+E42+E45+E49+E51</f>
        <v>32013</v>
      </c>
      <c r="F6" s="46">
        <f t="shared" si="1"/>
        <v>-0.565901879423969</v>
      </c>
      <c r="G6" s="47"/>
    </row>
    <row r="7" ht="18" customHeight="1" spans="1:7">
      <c r="A7" s="48" t="s">
        <v>502</v>
      </c>
      <c r="B7" s="45">
        <f>B9+B15+B22+B27+B32+B37+B43+B46+B50</f>
        <v>65546</v>
      </c>
      <c r="C7" s="49">
        <f t="shared" si="0"/>
        <v>65546</v>
      </c>
      <c r="D7" s="45">
        <f>D9+D15+D22+D27+D32+D37+D43+D46+D50</f>
        <v>-42751</v>
      </c>
      <c r="E7" s="45">
        <f>E9+E15+E22+E27+E32+E37+E43+E46+E50</f>
        <v>22795</v>
      </c>
      <c r="F7" s="46">
        <f t="shared" si="1"/>
        <v>-0.652228968968358</v>
      </c>
      <c r="G7" s="47"/>
    </row>
    <row r="8" ht="18" customHeight="1" spans="1:7">
      <c r="A8" s="48" t="s">
        <v>503</v>
      </c>
      <c r="B8" s="45">
        <f>B9+B13</f>
        <v>20440</v>
      </c>
      <c r="C8" s="49">
        <f t="shared" si="0"/>
        <v>20440</v>
      </c>
      <c r="D8" s="45">
        <f t="shared" ref="D8:D19" si="2">E8-B8</f>
        <v>-20440</v>
      </c>
      <c r="E8" s="45">
        <v>0</v>
      </c>
      <c r="F8" s="46">
        <f t="shared" si="1"/>
        <v>-1</v>
      </c>
      <c r="G8" s="47"/>
    </row>
    <row r="9" ht="18" customHeight="1" spans="1:7">
      <c r="A9" s="50" t="s">
        <v>504</v>
      </c>
      <c r="B9" s="45">
        <f>B10+B11</f>
        <v>20440</v>
      </c>
      <c r="C9" s="49">
        <f t="shared" si="0"/>
        <v>20440</v>
      </c>
      <c r="D9" s="45">
        <f t="shared" si="2"/>
        <v>-20440</v>
      </c>
      <c r="E9" s="45">
        <v>0</v>
      </c>
      <c r="F9" s="46">
        <f t="shared" si="1"/>
        <v>-1</v>
      </c>
      <c r="G9" s="47"/>
    </row>
    <row r="10" ht="18" customHeight="1" spans="1:7">
      <c r="A10" s="50" t="s">
        <v>505</v>
      </c>
      <c r="B10" s="51">
        <v>20440</v>
      </c>
      <c r="C10" s="49">
        <f t="shared" si="0"/>
        <v>20440</v>
      </c>
      <c r="D10" s="45">
        <f t="shared" si="2"/>
        <v>-20440</v>
      </c>
      <c r="E10" s="52">
        <v>0</v>
      </c>
      <c r="F10" s="46">
        <f t="shared" si="1"/>
        <v>-1</v>
      </c>
      <c r="G10" s="47"/>
    </row>
    <row r="11" ht="18" customHeight="1" spans="1:7">
      <c r="A11" s="50" t="s">
        <v>506</v>
      </c>
      <c r="B11" s="51"/>
      <c r="C11" s="49">
        <f t="shared" si="0"/>
        <v>0</v>
      </c>
      <c r="D11" s="45">
        <f t="shared" si="2"/>
        <v>0</v>
      </c>
      <c r="E11" s="52"/>
      <c r="F11" s="46"/>
      <c r="G11" s="47"/>
    </row>
    <row r="12" ht="18" customHeight="1" spans="1:7">
      <c r="A12" s="50" t="s">
        <v>507</v>
      </c>
      <c r="B12" s="51"/>
      <c r="C12" s="49">
        <f t="shared" si="0"/>
        <v>0</v>
      </c>
      <c r="D12" s="45">
        <f t="shared" si="2"/>
        <v>0</v>
      </c>
      <c r="E12" s="52"/>
      <c r="F12" s="46"/>
      <c r="G12" s="47"/>
    </row>
    <row r="13" ht="18" customHeight="1" spans="1:7">
      <c r="A13" s="50" t="s">
        <v>508</v>
      </c>
      <c r="B13" s="51"/>
      <c r="C13" s="49">
        <f t="shared" si="0"/>
        <v>0</v>
      </c>
      <c r="D13" s="45">
        <f t="shared" si="2"/>
        <v>0</v>
      </c>
      <c r="E13" s="52"/>
      <c r="F13" s="46"/>
      <c r="G13" s="47"/>
    </row>
    <row r="14" ht="18" customHeight="1" spans="1:7">
      <c r="A14" s="48" t="s">
        <v>509</v>
      </c>
      <c r="B14" s="45">
        <f>B15+C19</f>
        <v>200</v>
      </c>
      <c r="C14" s="49">
        <f t="shared" si="0"/>
        <v>200</v>
      </c>
      <c r="D14" s="45">
        <f t="shared" si="2"/>
        <v>-200</v>
      </c>
      <c r="E14" s="45">
        <v>0</v>
      </c>
      <c r="F14" s="46">
        <f t="shared" ref="F14:F17" si="3">D14/B14</f>
        <v>-1</v>
      </c>
      <c r="G14" s="47"/>
    </row>
    <row r="15" ht="18" customHeight="1" spans="1:7">
      <c r="A15" s="50" t="s">
        <v>510</v>
      </c>
      <c r="B15" s="45">
        <f>B16+B17</f>
        <v>200</v>
      </c>
      <c r="C15" s="49">
        <f t="shared" si="0"/>
        <v>200</v>
      </c>
      <c r="D15" s="45">
        <f t="shared" si="2"/>
        <v>-200</v>
      </c>
      <c r="E15" s="45">
        <v>0</v>
      </c>
      <c r="F15" s="46">
        <f t="shared" si="3"/>
        <v>-1</v>
      </c>
      <c r="G15" s="47"/>
    </row>
    <row r="16" ht="18" customHeight="1" spans="1:7">
      <c r="A16" s="50" t="s">
        <v>511</v>
      </c>
      <c r="B16" s="51">
        <v>160</v>
      </c>
      <c r="C16" s="49">
        <f t="shared" si="0"/>
        <v>160</v>
      </c>
      <c r="D16" s="45">
        <f t="shared" si="2"/>
        <v>-160</v>
      </c>
      <c r="E16" s="52">
        <v>0</v>
      </c>
      <c r="F16" s="46">
        <f t="shared" si="3"/>
        <v>-1</v>
      </c>
      <c r="G16" s="47"/>
    </row>
    <row r="17" ht="18" customHeight="1" spans="1:7">
      <c r="A17" s="50" t="s">
        <v>512</v>
      </c>
      <c r="B17" s="51">
        <v>40</v>
      </c>
      <c r="C17" s="49">
        <f t="shared" si="0"/>
        <v>40</v>
      </c>
      <c r="D17" s="45">
        <f t="shared" si="2"/>
        <v>-40</v>
      </c>
      <c r="E17" s="53">
        <v>0</v>
      </c>
      <c r="F17" s="46">
        <f t="shared" si="3"/>
        <v>-1</v>
      </c>
      <c r="G17" s="47"/>
    </row>
    <row r="18" ht="18" customHeight="1" spans="1:7">
      <c r="A18" s="50" t="s">
        <v>507</v>
      </c>
      <c r="B18" s="51"/>
      <c r="C18" s="49">
        <f t="shared" si="0"/>
        <v>0</v>
      </c>
      <c r="D18" s="45">
        <f t="shared" si="2"/>
        <v>0</v>
      </c>
      <c r="E18" s="54"/>
      <c r="F18" s="46"/>
      <c r="G18" s="47"/>
    </row>
    <row r="19" ht="18" customHeight="1" spans="1:7">
      <c r="A19" s="50" t="s">
        <v>513</v>
      </c>
      <c r="B19" s="51"/>
      <c r="C19" s="49">
        <f t="shared" si="0"/>
        <v>0</v>
      </c>
      <c r="D19" s="45">
        <f t="shared" si="2"/>
        <v>0</v>
      </c>
      <c r="E19" s="54"/>
      <c r="F19" s="46"/>
      <c r="G19" s="47"/>
    </row>
    <row r="20" ht="18" customHeight="1" spans="1:7">
      <c r="A20" s="50" t="s">
        <v>514</v>
      </c>
      <c r="C20" s="49">
        <f t="shared" si="0"/>
        <v>0</v>
      </c>
      <c r="D20" s="45">
        <f>E20-C19</f>
        <v>0</v>
      </c>
      <c r="E20" s="52">
        <v>0</v>
      </c>
      <c r="F20" s="46"/>
      <c r="G20" s="47"/>
    </row>
    <row r="21" ht="18" customHeight="1" spans="1:7">
      <c r="A21" s="48" t="s">
        <v>515</v>
      </c>
      <c r="B21" s="55">
        <f>B22+B25</f>
        <v>6200</v>
      </c>
      <c r="C21" s="49">
        <f t="shared" si="0"/>
        <v>6200</v>
      </c>
      <c r="D21" s="45">
        <f t="shared" ref="D21:D64" si="4">E21-B21</f>
        <v>-6200</v>
      </c>
      <c r="E21" s="54">
        <v>0</v>
      </c>
      <c r="F21" s="46">
        <f t="shared" ref="F20:F27" si="5">D21/B21</f>
        <v>-1</v>
      </c>
      <c r="G21" s="47"/>
    </row>
    <row r="22" ht="18" customHeight="1" spans="1:7">
      <c r="A22" s="50" t="s">
        <v>516</v>
      </c>
      <c r="B22" s="51">
        <f>B23+B24</f>
        <v>5800</v>
      </c>
      <c r="C22" s="49">
        <f t="shared" si="0"/>
        <v>5800</v>
      </c>
      <c r="D22" s="45">
        <f t="shared" si="4"/>
        <v>-5800</v>
      </c>
      <c r="E22" s="52">
        <v>0</v>
      </c>
      <c r="F22" s="46">
        <f t="shared" si="5"/>
        <v>-1</v>
      </c>
      <c r="G22" s="47"/>
    </row>
    <row r="23" ht="18" customHeight="1" spans="1:7">
      <c r="A23" s="50" t="s">
        <v>517</v>
      </c>
      <c r="B23" s="51">
        <v>2700</v>
      </c>
      <c r="C23" s="49">
        <f t="shared" si="0"/>
        <v>2700</v>
      </c>
      <c r="D23" s="45">
        <f t="shared" si="4"/>
        <v>-2700</v>
      </c>
      <c r="E23" s="52">
        <v>0</v>
      </c>
      <c r="F23" s="46">
        <f t="shared" si="5"/>
        <v>-1</v>
      </c>
      <c r="G23" s="47"/>
    </row>
    <row r="24" ht="18" customHeight="1" spans="1:7">
      <c r="A24" s="50" t="s">
        <v>518</v>
      </c>
      <c r="B24" s="51">
        <v>3100</v>
      </c>
      <c r="C24" s="49">
        <f t="shared" si="0"/>
        <v>3100</v>
      </c>
      <c r="D24" s="45">
        <f t="shared" si="4"/>
        <v>-3100</v>
      </c>
      <c r="E24" s="52">
        <v>0</v>
      </c>
      <c r="F24" s="46">
        <f t="shared" si="5"/>
        <v>-1</v>
      </c>
      <c r="G24" s="47"/>
    </row>
    <row r="25" ht="18" customHeight="1" spans="1:7">
      <c r="A25" s="50" t="s">
        <v>519</v>
      </c>
      <c r="B25" s="51">
        <v>400</v>
      </c>
      <c r="C25" s="49">
        <f t="shared" si="0"/>
        <v>400</v>
      </c>
      <c r="D25" s="45">
        <f t="shared" si="4"/>
        <v>-400</v>
      </c>
      <c r="E25" s="52">
        <v>0</v>
      </c>
      <c r="F25" s="46">
        <f t="shared" si="5"/>
        <v>-1</v>
      </c>
      <c r="G25" s="47"/>
    </row>
    <row r="26" ht="18" customHeight="1" spans="1:7">
      <c r="A26" s="48" t="s">
        <v>520</v>
      </c>
      <c r="B26" s="45">
        <f>B27+B30</f>
        <v>600</v>
      </c>
      <c r="C26" s="49">
        <f t="shared" si="0"/>
        <v>600</v>
      </c>
      <c r="D26" s="45">
        <f t="shared" si="4"/>
        <v>-600</v>
      </c>
      <c r="E26" s="52">
        <v>0</v>
      </c>
      <c r="F26" s="46">
        <f t="shared" si="5"/>
        <v>-1</v>
      </c>
      <c r="G26" s="47"/>
    </row>
    <row r="27" ht="18" customHeight="1" spans="1:7">
      <c r="A27" s="50" t="s">
        <v>521</v>
      </c>
      <c r="B27" s="51">
        <v>300</v>
      </c>
      <c r="C27" s="49">
        <f t="shared" si="0"/>
        <v>300</v>
      </c>
      <c r="D27" s="45">
        <f t="shared" si="4"/>
        <v>-300</v>
      </c>
      <c r="E27" s="52">
        <v>0</v>
      </c>
      <c r="F27" s="46">
        <f t="shared" si="5"/>
        <v>-1</v>
      </c>
      <c r="G27" s="47"/>
    </row>
    <row r="28" ht="18" customHeight="1" spans="1:7">
      <c r="A28" s="50" t="s">
        <v>522</v>
      </c>
      <c r="B28" s="51"/>
      <c r="C28" s="49">
        <f t="shared" si="0"/>
        <v>0</v>
      </c>
      <c r="D28" s="45">
        <f t="shared" si="4"/>
        <v>0</v>
      </c>
      <c r="E28" s="52">
        <v>0</v>
      </c>
      <c r="F28" s="46"/>
      <c r="G28" s="47"/>
    </row>
    <row r="29" ht="18" customHeight="1" spans="1:7">
      <c r="A29" s="50" t="s">
        <v>523</v>
      </c>
      <c r="B29" s="51"/>
      <c r="C29" s="49">
        <f t="shared" si="0"/>
        <v>0</v>
      </c>
      <c r="D29" s="45">
        <f t="shared" si="4"/>
        <v>0</v>
      </c>
      <c r="E29" s="52"/>
      <c r="F29" s="46"/>
      <c r="G29" s="47"/>
    </row>
    <row r="30" ht="18" customHeight="1" spans="1:7">
      <c r="A30" s="50" t="s">
        <v>524</v>
      </c>
      <c r="B30" s="51">
        <v>300</v>
      </c>
      <c r="C30" s="49">
        <f t="shared" si="0"/>
        <v>300</v>
      </c>
      <c r="D30" s="45">
        <f t="shared" si="4"/>
        <v>-300</v>
      </c>
      <c r="E30" s="52">
        <v>0</v>
      </c>
      <c r="F30" s="46"/>
      <c r="G30" s="47"/>
    </row>
    <row r="31" ht="18" customHeight="1" spans="1:7">
      <c r="A31" s="48" t="s">
        <v>525</v>
      </c>
      <c r="B31" s="45">
        <f>B32+B35</f>
        <v>0</v>
      </c>
      <c r="C31" s="49">
        <f t="shared" si="0"/>
        <v>0</v>
      </c>
      <c r="D31" s="45">
        <f t="shared" si="4"/>
        <v>0</v>
      </c>
      <c r="E31" s="52">
        <v>0</v>
      </c>
      <c r="F31" s="46"/>
      <c r="G31" s="47"/>
    </row>
    <row r="32" ht="18" customHeight="1" spans="1:7">
      <c r="A32" s="50" t="s">
        <v>526</v>
      </c>
      <c r="B32" s="51">
        <f>B33+B34</f>
        <v>0</v>
      </c>
      <c r="C32" s="49">
        <f t="shared" si="0"/>
        <v>0</v>
      </c>
      <c r="D32" s="45">
        <f t="shared" si="4"/>
        <v>0</v>
      </c>
      <c r="E32" s="52">
        <v>0</v>
      </c>
      <c r="F32" s="46"/>
      <c r="G32" s="47"/>
    </row>
    <row r="33" ht="18" customHeight="1" spans="1:7">
      <c r="A33" s="50" t="s">
        <v>527</v>
      </c>
      <c r="B33" s="51"/>
      <c r="C33" s="49">
        <f t="shared" si="0"/>
        <v>0</v>
      </c>
      <c r="D33" s="45">
        <f t="shared" si="4"/>
        <v>0</v>
      </c>
      <c r="E33" s="52">
        <v>0</v>
      </c>
      <c r="F33" s="46"/>
      <c r="G33" s="47"/>
    </row>
    <row r="34" ht="18" customHeight="1" spans="1:7">
      <c r="A34" s="50" t="s">
        <v>528</v>
      </c>
      <c r="B34" s="51"/>
      <c r="C34" s="49">
        <f t="shared" si="0"/>
        <v>0</v>
      </c>
      <c r="D34" s="45">
        <f t="shared" si="4"/>
        <v>0</v>
      </c>
      <c r="E34" s="52">
        <v>0</v>
      </c>
      <c r="F34" s="46"/>
      <c r="G34" s="47"/>
    </row>
    <row r="35" ht="18" customHeight="1" spans="1:7">
      <c r="A35" s="50" t="s">
        <v>529</v>
      </c>
      <c r="B35" s="51"/>
      <c r="C35" s="49">
        <f t="shared" si="0"/>
        <v>0</v>
      </c>
      <c r="D35" s="45">
        <f t="shared" si="4"/>
        <v>0</v>
      </c>
      <c r="E35" s="52">
        <v>0</v>
      </c>
      <c r="F35" s="46"/>
      <c r="G35" s="47"/>
    </row>
    <row r="36" ht="18" customHeight="1" spans="1:7">
      <c r="A36" s="48" t="s">
        <v>530</v>
      </c>
      <c r="B36" s="45">
        <f>B37+B41</f>
        <v>7686</v>
      </c>
      <c r="C36" s="49">
        <f t="shared" si="0"/>
        <v>7686</v>
      </c>
      <c r="D36" s="45">
        <f t="shared" si="4"/>
        <v>-7686</v>
      </c>
      <c r="E36" s="52">
        <v>0</v>
      </c>
      <c r="F36" s="46">
        <f t="shared" ref="F36:F40" si="6">D36/B36</f>
        <v>-1</v>
      </c>
      <c r="G36" s="47"/>
    </row>
    <row r="37" ht="18" customHeight="1" spans="1:7">
      <c r="A37" s="50" t="s">
        <v>504</v>
      </c>
      <c r="B37" s="45">
        <f>B38+B39+B40</f>
        <v>7686</v>
      </c>
      <c r="C37" s="49">
        <f t="shared" si="0"/>
        <v>7686</v>
      </c>
      <c r="D37" s="45">
        <f t="shared" si="4"/>
        <v>-7686</v>
      </c>
      <c r="E37" s="52">
        <v>0</v>
      </c>
      <c r="F37" s="46">
        <f t="shared" si="6"/>
        <v>-1</v>
      </c>
      <c r="G37" s="47"/>
    </row>
    <row r="38" ht="18" customHeight="1" spans="1:7">
      <c r="A38" s="50" t="s">
        <v>531</v>
      </c>
      <c r="B38" s="51">
        <v>7236</v>
      </c>
      <c r="C38" s="49">
        <f t="shared" si="0"/>
        <v>7236</v>
      </c>
      <c r="D38" s="45">
        <f t="shared" si="4"/>
        <v>-7236</v>
      </c>
      <c r="E38" s="52">
        <v>0</v>
      </c>
      <c r="F38" s="46">
        <f t="shared" si="6"/>
        <v>-1</v>
      </c>
      <c r="G38" s="47"/>
    </row>
    <row r="39" ht="18" customHeight="1" spans="1:7">
      <c r="A39" s="50" t="s">
        <v>532</v>
      </c>
      <c r="B39" s="51">
        <v>350</v>
      </c>
      <c r="C39" s="49">
        <f t="shared" si="0"/>
        <v>350</v>
      </c>
      <c r="D39" s="45">
        <f t="shared" si="4"/>
        <v>-350</v>
      </c>
      <c r="E39" s="52">
        <v>0</v>
      </c>
      <c r="F39" s="46">
        <f t="shared" si="6"/>
        <v>-1</v>
      </c>
      <c r="G39" s="47"/>
    </row>
    <row r="40" ht="18" customHeight="1" spans="1:7">
      <c r="A40" s="50" t="s">
        <v>533</v>
      </c>
      <c r="B40" s="51">
        <v>100</v>
      </c>
      <c r="C40" s="49">
        <f t="shared" si="0"/>
        <v>100</v>
      </c>
      <c r="D40" s="45">
        <f t="shared" si="4"/>
        <v>-100</v>
      </c>
      <c r="E40" s="52">
        <v>0</v>
      </c>
      <c r="F40" s="46">
        <f t="shared" si="6"/>
        <v>-1</v>
      </c>
      <c r="G40" s="47"/>
    </row>
    <row r="41" ht="18" customHeight="1" spans="1:7">
      <c r="A41" s="50" t="s">
        <v>534</v>
      </c>
      <c r="B41" s="51"/>
      <c r="C41" s="49">
        <f t="shared" si="0"/>
        <v>0</v>
      </c>
      <c r="D41" s="45">
        <f t="shared" si="4"/>
        <v>0</v>
      </c>
      <c r="E41" s="52"/>
      <c r="F41" s="46"/>
      <c r="G41" s="47"/>
    </row>
    <row r="42" ht="18" customHeight="1" spans="1:7">
      <c r="A42" s="48" t="s">
        <v>535</v>
      </c>
      <c r="B42" s="45">
        <f>B43</f>
        <v>22000</v>
      </c>
      <c r="C42" s="49">
        <f t="shared" si="0"/>
        <v>22000</v>
      </c>
      <c r="D42" s="45">
        <f t="shared" si="4"/>
        <v>1567</v>
      </c>
      <c r="E42" s="52">
        <f>E43+E44</f>
        <v>23567</v>
      </c>
      <c r="F42" s="46">
        <f t="shared" ref="F42:F47" si="7">D42/B42</f>
        <v>0.0712272727272727</v>
      </c>
      <c r="G42" s="47"/>
    </row>
    <row r="43" ht="18" customHeight="1" spans="1:7">
      <c r="A43" s="50" t="s">
        <v>504</v>
      </c>
      <c r="B43" s="51">
        <v>22000</v>
      </c>
      <c r="C43" s="49">
        <f t="shared" si="0"/>
        <v>22000</v>
      </c>
      <c r="D43" s="45">
        <f t="shared" si="4"/>
        <v>795</v>
      </c>
      <c r="E43" s="52">
        <v>22795</v>
      </c>
      <c r="F43" s="46">
        <f t="shared" si="7"/>
        <v>0.0361363636363636</v>
      </c>
      <c r="G43" s="47"/>
    </row>
    <row r="44" ht="18" customHeight="1" spans="1:7">
      <c r="A44" s="50" t="s">
        <v>536</v>
      </c>
      <c r="B44" s="51"/>
      <c r="C44" s="49">
        <f t="shared" si="0"/>
        <v>0</v>
      </c>
      <c r="D44" s="45">
        <f t="shared" si="4"/>
        <v>772</v>
      </c>
      <c r="E44" s="52">
        <v>772</v>
      </c>
      <c r="F44" s="46"/>
      <c r="G44" s="47"/>
    </row>
    <row r="45" ht="18" customHeight="1" spans="1:7">
      <c r="A45" s="48" t="s">
        <v>537</v>
      </c>
      <c r="B45" s="45">
        <f>B46+B47</f>
        <v>10500</v>
      </c>
      <c r="C45" s="49">
        <f t="shared" si="0"/>
        <v>10500</v>
      </c>
      <c r="D45" s="45">
        <f t="shared" si="4"/>
        <v>-10500</v>
      </c>
      <c r="E45" s="52">
        <v>0</v>
      </c>
      <c r="F45" s="46">
        <f t="shared" si="7"/>
        <v>-1</v>
      </c>
      <c r="G45" s="47"/>
    </row>
    <row r="46" ht="18" customHeight="1" spans="1:7">
      <c r="A46" s="50" t="s">
        <v>516</v>
      </c>
      <c r="B46" s="51">
        <v>9000</v>
      </c>
      <c r="C46" s="49">
        <f t="shared" si="0"/>
        <v>9000</v>
      </c>
      <c r="D46" s="45">
        <f t="shared" si="4"/>
        <v>-9000</v>
      </c>
      <c r="E46" s="52">
        <v>0</v>
      </c>
      <c r="F46" s="46">
        <f t="shared" si="7"/>
        <v>-1</v>
      </c>
      <c r="G46" s="47"/>
    </row>
    <row r="47" ht="18" customHeight="1" spans="1:7">
      <c r="A47" s="50" t="s">
        <v>538</v>
      </c>
      <c r="B47" s="51">
        <v>1500</v>
      </c>
      <c r="C47" s="49">
        <f t="shared" si="0"/>
        <v>1500</v>
      </c>
      <c r="D47" s="45">
        <f t="shared" si="4"/>
        <v>-1500</v>
      </c>
      <c r="E47" s="52">
        <v>0</v>
      </c>
      <c r="F47" s="46">
        <f t="shared" si="7"/>
        <v>-1</v>
      </c>
      <c r="G47" s="47"/>
    </row>
    <row r="48" ht="18" customHeight="1" spans="1:7">
      <c r="A48" s="50" t="s">
        <v>539</v>
      </c>
      <c r="B48" s="51"/>
      <c r="C48" s="49">
        <f t="shared" si="0"/>
        <v>0</v>
      </c>
      <c r="D48" s="45">
        <f t="shared" si="4"/>
        <v>0</v>
      </c>
      <c r="E48" s="52"/>
      <c r="F48" s="46"/>
      <c r="G48" s="47"/>
    </row>
    <row r="49" ht="18" customHeight="1" spans="1:7">
      <c r="A49" s="48" t="s">
        <v>540</v>
      </c>
      <c r="B49" s="45">
        <f t="shared" ref="B49:B53" si="8">B50</f>
        <v>120</v>
      </c>
      <c r="C49" s="49">
        <f t="shared" si="0"/>
        <v>120</v>
      </c>
      <c r="D49" s="45">
        <f t="shared" si="4"/>
        <v>-120</v>
      </c>
      <c r="E49" s="52">
        <f t="shared" ref="E49:E53" si="9">E50</f>
        <v>0</v>
      </c>
      <c r="F49" s="46">
        <f t="shared" ref="F49:F54" si="10">D49/B49</f>
        <v>-1</v>
      </c>
      <c r="G49" s="47"/>
    </row>
    <row r="50" ht="18" customHeight="1" spans="1:7">
      <c r="A50" s="50" t="s">
        <v>541</v>
      </c>
      <c r="B50" s="51">
        <v>120</v>
      </c>
      <c r="C50" s="49">
        <f t="shared" si="0"/>
        <v>120</v>
      </c>
      <c r="D50" s="45">
        <f t="shared" si="4"/>
        <v>-120</v>
      </c>
      <c r="E50" s="52">
        <v>0</v>
      </c>
      <c r="F50" s="46">
        <f t="shared" si="10"/>
        <v>-1</v>
      </c>
      <c r="G50" s="47"/>
    </row>
    <row r="51" ht="18" customHeight="1" spans="1:7">
      <c r="A51" s="56" t="s">
        <v>542</v>
      </c>
      <c r="B51" s="51">
        <f t="shared" si="8"/>
        <v>6000</v>
      </c>
      <c r="C51" s="49">
        <f t="shared" si="0"/>
        <v>6000</v>
      </c>
      <c r="D51" s="45">
        <f t="shared" si="4"/>
        <v>2446</v>
      </c>
      <c r="E51" s="52">
        <f t="shared" si="9"/>
        <v>8446</v>
      </c>
      <c r="F51" s="46">
        <f t="shared" si="10"/>
        <v>0.407666666666667</v>
      </c>
      <c r="G51" s="47"/>
    </row>
    <row r="52" ht="18" customHeight="1" spans="1:7">
      <c r="A52" s="56" t="s">
        <v>543</v>
      </c>
      <c r="B52" s="51">
        <v>6000</v>
      </c>
      <c r="C52" s="49">
        <f t="shared" si="0"/>
        <v>6000</v>
      </c>
      <c r="D52" s="45">
        <f t="shared" si="4"/>
        <v>2446</v>
      </c>
      <c r="E52" s="52">
        <v>8446</v>
      </c>
      <c r="F52" s="46">
        <f t="shared" si="10"/>
        <v>0.407666666666667</v>
      </c>
      <c r="G52" s="47"/>
    </row>
    <row r="53" ht="18" customHeight="1" spans="1:7">
      <c r="A53" s="44" t="s">
        <v>361</v>
      </c>
      <c r="B53" s="51">
        <f t="shared" si="8"/>
        <v>68014</v>
      </c>
      <c r="C53" s="41">
        <f t="shared" si="0"/>
        <v>68014</v>
      </c>
      <c r="D53" s="45">
        <f t="shared" si="4"/>
        <v>-60272</v>
      </c>
      <c r="E53" s="57">
        <f t="shared" si="9"/>
        <v>7742</v>
      </c>
      <c r="F53" s="46">
        <f t="shared" si="10"/>
        <v>-0.886170494309995</v>
      </c>
      <c r="G53" s="47"/>
    </row>
    <row r="54" ht="18" customHeight="1" spans="1:7">
      <c r="A54" s="48" t="s">
        <v>544</v>
      </c>
      <c r="B54" s="51">
        <f>B56+B57+B58+B59+B60+B61+B62+B63+B64</f>
        <v>68014</v>
      </c>
      <c r="C54" s="49">
        <f t="shared" si="0"/>
        <v>68014</v>
      </c>
      <c r="D54" s="45">
        <f t="shared" si="4"/>
        <v>-60272</v>
      </c>
      <c r="E54" s="57">
        <f>E61+E64</f>
        <v>7742</v>
      </c>
      <c r="F54" s="46">
        <f t="shared" si="10"/>
        <v>-0.886170494309995</v>
      </c>
      <c r="G54" s="47"/>
    </row>
    <row r="55" ht="18" customHeight="1" spans="1:7">
      <c r="A55" s="50" t="s">
        <v>545</v>
      </c>
      <c r="B55" s="57">
        <v>0</v>
      </c>
      <c r="C55" s="49">
        <f t="shared" si="0"/>
        <v>0</v>
      </c>
      <c r="D55" s="45">
        <f t="shared" si="4"/>
        <v>0</v>
      </c>
      <c r="E55" s="57">
        <v>0</v>
      </c>
      <c r="F55" s="46"/>
      <c r="G55" s="47"/>
    </row>
    <row r="56" ht="18" customHeight="1" spans="1:7">
      <c r="A56" s="50" t="s">
        <v>546</v>
      </c>
      <c r="B56" s="58">
        <v>228</v>
      </c>
      <c r="C56" s="49">
        <f t="shared" si="0"/>
        <v>228</v>
      </c>
      <c r="D56" s="45">
        <f t="shared" si="4"/>
        <v>-228</v>
      </c>
      <c r="E56" s="57">
        <v>0</v>
      </c>
      <c r="F56" s="46">
        <f t="shared" ref="F56:F64" si="11">D56/B56</f>
        <v>-1</v>
      </c>
      <c r="G56" s="47"/>
    </row>
    <row r="57" ht="18" customHeight="1" spans="1:7">
      <c r="A57" s="50" t="s">
        <v>547</v>
      </c>
      <c r="B57" s="58">
        <v>17776</v>
      </c>
      <c r="C57" s="49">
        <f t="shared" si="0"/>
        <v>17776</v>
      </c>
      <c r="D57" s="45">
        <f t="shared" si="4"/>
        <v>-17776</v>
      </c>
      <c r="E57" s="57">
        <v>0</v>
      </c>
      <c r="F57" s="46">
        <f t="shared" si="11"/>
        <v>-1</v>
      </c>
      <c r="G57" s="47"/>
    </row>
    <row r="58" ht="18" customHeight="1" spans="1:7">
      <c r="A58" s="50" t="s">
        <v>548</v>
      </c>
      <c r="B58" s="58">
        <v>751</v>
      </c>
      <c r="C58" s="49">
        <f t="shared" si="0"/>
        <v>751</v>
      </c>
      <c r="D58" s="45">
        <f t="shared" si="4"/>
        <v>-751</v>
      </c>
      <c r="E58" s="57">
        <v>0</v>
      </c>
      <c r="F58" s="46">
        <f t="shared" si="11"/>
        <v>-1</v>
      </c>
      <c r="G58" s="47"/>
    </row>
    <row r="59" ht="18" customHeight="1" spans="1:7">
      <c r="A59" s="50" t="s">
        <v>549</v>
      </c>
      <c r="B59" s="58">
        <v>0</v>
      </c>
      <c r="C59" s="49">
        <f t="shared" si="0"/>
        <v>0</v>
      </c>
      <c r="D59" s="45">
        <f t="shared" si="4"/>
        <v>0</v>
      </c>
      <c r="E59" s="57">
        <v>0</v>
      </c>
      <c r="F59" s="46"/>
      <c r="G59" s="47"/>
    </row>
    <row r="60" ht="18" customHeight="1" spans="1:7">
      <c r="A60" s="50" t="s">
        <v>550</v>
      </c>
      <c r="B60" s="58">
        <v>18039</v>
      </c>
      <c r="C60" s="49">
        <f t="shared" si="0"/>
        <v>18039</v>
      </c>
      <c r="D60" s="45">
        <f t="shared" si="4"/>
        <v>-18039</v>
      </c>
      <c r="E60" s="57">
        <v>0</v>
      </c>
      <c r="F60" s="46">
        <f t="shared" si="11"/>
        <v>-1</v>
      </c>
      <c r="G60" s="47"/>
    </row>
    <row r="61" ht="18" customHeight="1" spans="1:7">
      <c r="A61" s="50" t="s">
        <v>551</v>
      </c>
      <c r="B61" s="58">
        <v>985</v>
      </c>
      <c r="C61" s="49">
        <f t="shared" si="0"/>
        <v>985</v>
      </c>
      <c r="D61" s="45">
        <f t="shared" si="4"/>
        <v>6209</v>
      </c>
      <c r="E61" s="57">
        <v>7194</v>
      </c>
      <c r="F61" s="46">
        <f t="shared" si="11"/>
        <v>6.30355329949239</v>
      </c>
      <c r="G61" s="47"/>
    </row>
    <row r="62" ht="18" customHeight="1" spans="1:7">
      <c r="A62" s="50" t="s">
        <v>552</v>
      </c>
      <c r="B62" s="58">
        <v>29452</v>
      </c>
      <c r="C62" s="49">
        <f t="shared" si="0"/>
        <v>29452</v>
      </c>
      <c r="D62" s="45">
        <f t="shared" si="4"/>
        <v>-29452</v>
      </c>
      <c r="E62" s="57">
        <v>0</v>
      </c>
      <c r="F62" s="46">
        <f t="shared" si="11"/>
        <v>-1</v>
      </c>
      <c r="G62" s="47"/>
    </row>
    <row r="63" ht="18" customHeight="1" spans="1:7">
      <c r="A63" s="50" t="s">
        <v>553</v>
      </c>
      <c r="B63" s="58">
        <v>260</v>
      </c>
      <c r="C63" s="49">
        <f t="shared" si="0"/>
        <v>260</v>
      </c>
      <c r="D63" s="45">
        <f t="shared" si="4"/>
        <v>-260</v>
      </c>
      <c r="E63" s="57">
        <v>0</v>
      </c>
      <c r="F63" s="46">
        <f t="shared" si="11"/>
        <v>-1</v>
      </c>
      <c r="G63" s="47"/>
    </row>
    <row r="64" ht="18" customHeight="1" spans="1:7">
      <c r="A64" s="50" t="s">
        <v>554</v>
      </c>
      <c r="B64" s="58">
        <v>523</v>
      </c>
      <c r="C64" s="49">
        <f t="shared" si="0"/>
        <v>523</v>
      </c>
      <c r="D64" s="45">
        <f t="shared" si="4"/>
        <v>25</v>
      </c>
      <c r="E64" s="57">
        <v>548</v>
      </c>
      <c r="F64" s="46">
        <f t="shared" si="11"/>
        <v>0.0478011472275335</v>
      </c>
      <c r="G64" s="47"/>
    </row>
    <row r="65" ht="18" customHeight="1" spans="1:7">
      <c r="A65" s="59" t="s">
        <v>555</v>
      </c>
      <c r="B65" s="57"/>
      <c r="C65" s="57"/>
      <c r="D65" s="52"/>
      <c r="E65" s="57"/>
      <c r="F65" s="46"/>
      <c r="G65" s="47"/>
    </row>
    <row r="66" ht="18" customHeight="1" spans="1:7">
      <c r="A66" s="50" t="s">
        <v>545</v>
      </c>
      <c r="B66" s="57"/>
      <c r="C66" s="57"/>
      <c r="D66" s="52"/>
      <c r="E66" s="57"/>
      <c r="F66" s="46"/>
      <c r="G66" s="47"/>
    </row>
    <row r="67" ht="18" customHeight="1" spans="1:7">
      <c r="A67" s="50" t="s">
        <v>546</v>
      </c>
      <c r="B67" s="57"/>
      <c r="C67" s="57"/>
      <c r="D67" s="52"/>
      <c r="E67" s="57"/>
      <c r="F67" s="46"/>
      <c r="G67" s="47"/>
    </row>
    <row r="68" ht="18" customHeight="1" spans="1:7">
      <c r="A68" s="50" t="s">
        <v>547</v>
      </c>
      <c r="B68" s="57"/>
      <c r="C68" s="57"/>
      <c r="D68" s="52"/>
      <c r="E68" s="57"/>
      <c r="F68" s="46"/>
      <c r="G68" s="47"/>
    </row>
    <row r="69" ht="18" customHeight="1" spans="1:7">
      <c r="A69" s="50" t="s">
        <v>548</v>
      </c>
      <c r="B69" s="57"/>
      <c r="C69" s="57"/>
      <c r="D69" s="52"/>
      <c r="E69" s="57"/>
      <c r="F69" s="46"/>
      <c r="G69" s="47"/>
    </row>
    <row r="70" ht="18" customHeight="1" spans="1:7">
      <c r="A70" s="50" t="s">
        <v>549</v>
      </c>
      <c r="B70" s="57"/>
      <c r="C70" s="57"/>
      <c r="D70" s="57"/>
      <c r="E70" s="57"/>
      <c r="F70" s="46"/>
      <c r="G70" s="47"/>
    </row>
    <row r="71" ht="18" customHeight="1" spans="1:7">
      <c r="A71" s="50" t="s">
        <v>550</v>
      </c>
      <c r="B71" s="57"/>
      <c r="C71" s="57"/>
      <c r="D71" s="57"/>
      <c r="E71" s="57"/>
      <c r="F71" s="46"/>
      <c r="G71" s="47"/>
    </row>
    <row r="72" spans="1:7">
      <c r="A72" s="50" t="s">
        <v>551</v>
      </c>
      <c r="B72" s="57"/>
      <c r="C72" s="57"/>
      <c r="D72" s="57"/>
      <c r="E72" s="57"/>
      <c r="F72" s="46"/>
      <c r="G72" s="47"/>
    </row>
    <row r="73" spans="1:7">
      <c r="A73" s="50" t="s">
        <v>552</v>
      </c>
      <c r="B73" s="57"/>
      <c r="C73" s="57"/>
      <c r="D73" s="57"/>
      <c r="E73" s="57"/>
      <c r="F73" s="46"/>
      <c r="G73" s="47"/>
    </row>
    <row r="74" spans="1:7">
      <c r="A74" s="50" t="s">
        <v>553</v>
      </c>
      <c r="B74" s="57"/>
      <c r="C74" s="57"/>
      <c r="D74" s="57"/>
      <c r="E74" s="57"/>
      <c r="F74" s="46"/>
      <c r="G74" s="47"/>
    </row>
  </sheetData>
  <mergeCells count="1">
    <mergeCell ref="A2:G2"/>
  </mergeCells>
  <pageMargins left="0.944444444444444" right="0.550694444444444" top="0.984027777777778" bottom="0.984027777777778" header="0.511805555555556" footer="0.511805555555556"/>
  <pageSetup paperSize="9" scale="80" firstPageNumber="27" orientation="portrait" useFirstPageNumber="1" horizontalDpi="600"/>
  <headerFooter differentOddEven="1">
    <oddFooter>&amp;R— &amp;P —</oddFooter>
    <evenFooter>&amp;L— &amp;P —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表1.一般公共预算平衡表</vt:lpstr>
      <vt:lpstr>表2.一般公共预算平衡明细</vt:lpstr>
      <vt:lpstr>表3.一般公共预算项目明细表</vt:lpstr>
      <vt:lpstr>表4.政府性基金平衡表</vt:lpstr>
      <vt:lpstr>表5.政府性基金平衡明细表</vt:lpstr>
      <vt:lpstr>表6.政府性基金项目明细表</vt:lpstr>
      <vt:lpstr>表7.社会保险基金平衡表</vt:lpstr>
      <vt:lpstr>表8.社会保险基金收入明细表</vt:lpstr>
      <vt:lpstr>表9.社会保险基金支出明细表</vt:lpstr>
      <vt:lpstr>表10.债券资金安排明细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健</cp:lastModifiedBy>
  <dcterms:created xsi:type="dcterms:W3CDTF">2017-07-13T01:15:00Z</dcterms:created>
  <cp:lastPrinted>2020-12-27T04:37:00Z</cp:lastPrinted>
  <dcterms:modified xsi:type="dcterms:W3CDTF">2021-12-29T02:28:12Z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2052-11.1.0.11194</vt:lpwstr>
  </property>
  <property fmtid="{D5CDD505-2E9C-101B-9397-08002B2CF9AE}" pid="3" name="KSORubyTemplateID" linkTarget="0">
    <vt:lpwstr>14</vt:lpwstr>
  </property>
  <property fmtid="{D5CDD505-2E9C-101B-9397-08002B2CF9AE}" pid="4" name="ICV">
    <vt:lpwstr>311409AE9D154781B3E9853C2A269584</vt:lpwstr>
  </property>
</Properties>
</file>